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<sst xmlns="http://schemas.openxmlformats.org/spreadsheetml/2006/main" count="403" uniqueCount="375">
  <si>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</si>
  <si>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000 1 05 03000 01 0000 110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</si>
  <si>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</si>
  <si>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</si>
  <si>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</si>
  <si>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</si>
  <si>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</si>
  <si>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</si>
  <si>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</si>
  <si>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Наименование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</si>
  <si>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</si>
  <si>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</si>
  <si>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000 1 19 00000 00 0000 000</t>
  </si>
  <si>
    <t>000 1 19 04000 04 0000 151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</si>
  <si>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</si>
  <si>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</si>
  <si>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</si>
  <si>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</si>
  <si>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000   1 08 07173 01 0000 110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</si>
  <si>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</si>
  <si>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</si>
  <si>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Невыясненные поступления, зачисляемые в бюджеты городских округов</t>
  </si>
  <si>
    <t>000 1 17 01040 04 0000 180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</si>
  <si>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</si>
  <si>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</si>
  <si>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</si>
  <si>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</si>
  <si>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</si>
  <si>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 бюджетам  городских округов</t>
  </si>
  <si>
    <t>000 2 02 02999 04 0000 151</t>
  </si>
  <si>
    <t>Кассовое исполнение,     тыс. рублей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</si>
  <si>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</si>
  <si>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</si>
  <si>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бесплатное обеспечение питанием (молоком или кисломолочными напитками) обучающихся начальных  (1 - 4) классов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</si>
  <si>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</si>
  <si>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</si>
  <si>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</si>
  <si>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</si>
  <si>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</si>
  <si>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</si>
  <si>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</si>
  <si>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</si>
  <si>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</si>
  <si>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</si>
  <si>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</si>
  <si>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</si>
  <si>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</si>
  <si>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</si>
  <si>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</si>
  <si>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</si>
  <si>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</si>
  <si>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</si>
  <si>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</si>
  <si>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</si>
  <si>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</si>
  <si>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</si>
  <si>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</si>
  <si>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Доходы городского бюджета за 2010 год по кодам видов доходов, подвидов доходов,</t>
  </si>
  <si>
    <t>классификации операций сектора государственного управления, относящихся к доходам бюджета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</si>
  <si>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</si>
  <si>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</si>
  <si>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</si>
  <si>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</si>
  <si>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</si>
  <si>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</si>
  <si>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Прочие межбюджетные трансферты, передаваемые бюджетам городских округов</t>
  </si>
  <si>
    <t>000 2 02 04999 04 0000 151</t>
  </si>
  <si>
    <t>на 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</si>
  <si>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ВСЕГО</t>
  </si>
  <si>
    <t>резервные фонды исполнительных органов государственной власти субъектов Российской Федерации</t>
  </si>
  <si>
    <t>____________________________________________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</si>
  <si>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</si>
  <si>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на организацию оказания неврологической, анестезиологической и реаниматологической специализированной медицинской помощи в региональном сосудистом центре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</si>
  <si>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</si>
  <si>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</si>
  <si>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000 2 02 09000 00 0000 151</t>
  </si>
  <si>
    <t>Прочие безвозмездные поступления в бюджеты городских округов от бюджетов субъектов Российской Федерации</t>
  </si>
  <si>
    <t>в том числе: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</si>
  <si>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 том числе: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</si>
  <si>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000 2 02 09023 04 0000 151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</si>
  <si>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</si>
  <si>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</si>
  <si>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</si>
  <si>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</si>
  <si>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</si>
  <si>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</si>
  <si>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</si>
  <si>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</si>
  <si>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000 1 01 02010 01 0000 110</t>
  </si>
  <si>
    <t>000 1 01 02020 01 0000 110</t>
  </si>
  <si>
    <t>000 1 01 02021 01 0000 110</t>
  </si>
  <si>
    <t>000 1 01 02022 01 0000 110</t>
  </si>
  <si>
    <t>000 1 01 02030 01 0000 110</t>
  </si>
  <si>
    <t>000 1 01 02040 01 0000 110</t>
  </si>
  <si>
    <t>000 1 01 02050 01 0000 110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</si>
  <si>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</si>
  <si>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</si>
  <si>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</si>
  <si>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к решению Архангельской</t>
  </si>
  <si>
    <t>000 1 05 01010 01 0000 110</t>
  </si>
  <si>
    <t>000 1 05 01020 01 0000 110</t>
  </si>
  <si>
    <t>000 1 05 01040 02 0000 110</t>
  </si>
  <si>
    <t>000 1 05 02000 02 0000 110</t>
  </si>
  <si>
    <t>Налог на имущество физических лиц</t>
  </si>
  <si>
    <t>000 1 06 01000 00 0000 110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</si>
  <si>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</si>
  <si>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 входящему в Единую систему газоснабжения</t>
  </si>
  <si>
    <t>000 1 06 02010 02 0000 110</t>
  </si>
  <si>
    <t>000 1 06  02020 02 0000 110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</si>
  <si>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</si>
  <si>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</si>
  <si>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</si>
  <si>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</si>
  <si>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</si>
  <si>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</si>
  <si>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000 1 06 06010 00 0000 110</t>
  </si>
  <si>
    <t>000 1 06 06012 04 0000 110</t>
  </si>
  <si>
    <t>000 1 06 06020 00 0000 110</t>
  </si>
  <si>
    <t>000 1 06 06022 04 0000 110</t>
  </si>
  <si>
    <t xml:space="preserve">Государственная пошлина по делам, рассматриваемым в судах общей юрисдикции, мировыми судьями 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</si>
  <si>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</si>
  <si>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</si>
  <si>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</si>
  <si>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</si>
  <si>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</si>
  <si>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</si>
  <si>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</si>
  <si>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000 1 09 04000 00 0000 110</t>
  </si>
  <si>
    <t>Земельный налог (по обязательствам, возникшим до 1 января 2006 года) мобилизуемый на территориях городских округов</t>
  </si>
  <si>
    <t>000 1 09 04050 04 0000 110</t>
  </si>
  <si>
    <t>Налог на рекламу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</si>
  <si>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</si>
  <si>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</si>
  <si>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</si>
  <si>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</si>
  <si>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 xml:space="preserve">Прочие местные налоги и сборы, мобилизуемые на территориях городских округов </t>
  </si>
  <si>
    <t>000 1 09 07010 00 0000 110</t>
  </si>
  <si>
    <t>000 1 09 07010 04 0000 110</t>
  </si>
  <si>
    <t>000 1 09 07030 00 0000 110</t>
  </si>
  <si>
    <t>000 1 09 07030 04 0000 110</t>
  </si>
  <si>
    <t>000 1 09 07050 00 0000 110</t>
  </si>
  <si>
    <t>000 1 09 07050 04 0000 110</t>
  </si>
  <si>
    <t>000 1 11 01000 00 0000 120</t>
  </si>
  <si>
    <t>000 1 11 05010 00 0000 120</t>
  </si>
  <si>
    <t>на реализацию долгосрочной целевой программы Архангельской области "Мероприятия по совершенствованию медицинской помощи больным с сосудистыми заболеваниями на 2009-2010 годы"</t>
  </si>
  <si>
    <t>000 1 11 05020 00 0000 120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</si>
  <si>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</si>
  <si>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</si>
  <si>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</si>
  <si>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000 1 11 09030 00 0000 120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</si>
  <si>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</si>
  <si>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</si>
  <si>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оказания платных услуг  и компенсации затрат государства</t>
  </si>
  <si>
    <t>000 1 13 03000 00 0000 130</t>
  </si>
  <si>
    <t>Доходы от продажи квартир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</si>
  <si>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</si>
  <si>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</si>
  <si>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</si>
  <si>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</si>
  <si>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</si>
  <si>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</si>
  <si>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</si>
  <si>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</si>
  <si>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</si>
  <si>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</si>
  <si>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</si>
  <si>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000 1 16 03010 01 0000 140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</si>
  <si>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</si>
  <si>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000 1 16 03030 01 0000 140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</si>
  <si>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</si>
  <si>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</si>
  <si>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</t>
  </si>
  <si>
    <t>000 1 16 25010 01 0000 140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</si>
  <si>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</si>
  <si>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</si>
  <si>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</si>
  <si>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</si>
  <si>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</si>
  <si>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в том числе: на реализацию основных общеобразовательных программ</t>
  </si>
  <si>
    <t>Денежные взыскания (штрафы) за нарушение земельного законодательства</t>
  </si>
  <si>
    <t>000 1 16 25040 01 0000 140</t>
  </si>
  <si>
    <t>000 1 16 25050 01 0000 140</t>
  </si>
  <si>
    <t>000 1 16 25060 01 0000 140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</si>
  <si>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</si>
  <si>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</si>
  <si>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000 1 17 05000 00 0000 180</t>
  </si>
  <si>
    <t>Невыясненные поступления</t>
  </si>
  <si>
    <t>000 1 17 01000 00 0000 180</t>
  </si>
  <si>
    <t xml:space="preserve">Прочие субсидии </t>
  </si>
  <si>
    <t>000 2 02 02999 00 0000 151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</si>
  <si>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</si>
  <si>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</si>
  <si>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</si>
  <si>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</si>
  <si>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</si>
  <si>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</si>
  <si>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</si>
  <si>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</si>
  <si>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</si>
  <si>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</si>
  <si>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</si>
  <si>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000 2 02 03055 00 0000 151</t>
  </si>
  <si>
    <t>Прочие субвенции</t>
  </si>
  <si>
    <t>000 2 02 03999 00 0000 151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</si>
  <si>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</si>
  <si>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000 2 02 03049 00 0000 151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</si>
  <si>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</si>
  <si>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</si>
  <si>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000 2 02 04025 00 0000 151</t>
  </si>
  <si>
    <t xml:space="preserve">Прочие межбюджетные трансферты, передаваемые бюджетам </t>
  </si>
  <si>
    <t>000 2 02 04999 00 0000 151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</si>
  <si>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</si>
  <si>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</si>
  <si>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</si>
  <si>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</si>
  <si>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Прочие безвозмездные поступления  от бюджетов субъектов Российской Федерации</t>
  </si>
  <si>
    <t>000 2 02 09020 00 0000 151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</si>
  <si>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125,126,128,129,129.1,132, 133,134,135,135.1 Налогового кодекса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</si>
  <si>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</si>
  <si>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000  1 16 33040 04 0000 140</t>
  </si>
  <si>
    <t>Суммы по искам о возмещении вреда, причиненного окружающей среде</t>
  </si>
  <si>
    <t>000 1 16 35000 00 0000 140</t>
  </si>
  <si>
    <t>Межбюджетные трансферты, передаваемые бюджетам  на комплектование книжных фондов библиотек муниципальных образований и государственных библиотек городов Москвы и Санкт- Петербурга</t>
  </si>
  <si>
    <t xml:space="preserve"> -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</si>
  <si>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</si>
  <si>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</si>
  <si>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</si>
  <si>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</si>
  <si>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000 2 02 02088 04 0000 151</t>
  </si>
  <si>
    <t>000 2 02 02088 00 0000 151</t>
  </si>
  <si>
    <t>000 2 02 02077 00 0000 151</t>
  </si>
  <si>
    <t>000 2 02 02077 04 0000 151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</si>
  <si>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</si>
  <si>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</si>
  <si>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</si>
  <si>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</si>
  <si>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000 1 01 02011 01 0000 110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</si>
  <si>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иных обязательных платежей </t>
  </si>
  <si>
    <t>000 1 11 07010 00 0000 120</t>
  </si>
  <si>
    <t>Процент исполнения, %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</si>
  <si>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</si>
  <si>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</si>
  <si>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</si>
  <si>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</si>
  <si>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Прочие безвозмездные поступления от других бюджетов бюджетной системы</t>
  </si>
  <si>
    <t>на реализацию долгосрочной целевой программы Архангельской области "Молодежь Поморья (2009-2011 годы)"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</si>
  <si>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</si>
  <si>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</si>
  <si>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Денежные взыскания (штрафы) за нарушение законодательства об особо охраняемых природных территориях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</si>
  <si>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</si>
  <si>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000 2 02 02089 00 0000 151</t>
  </si>
  <si>
    <t>000 2 02 02089 04 0000 151</t>
  </si>
  <si>
    <t>000 2 02 02089 04 0001 151</t>
  </si>
  <si>
    <t>000 2 02 02089 04 0002 151</t>
  </si>
  <si>
    <t>на 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</si>
  <si>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</si>
  <si>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</si>
  <si>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</si>
  <si>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</si>
  <si>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000 2 02 03002 00 0000 151</t>
  </si>
  <si>
    <t>000 2 02 03002 04 0000 151</t>
  </si>
  <si>
    <t>000 2 02 02116 00 0000 151</t>
  </si>
  <si>
    <t>000 2 02 02116 04 0000 151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</si>
  <si>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</si>
  <si>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</si>
  <si>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000 2 02 02008 00 0000 151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</si>
  <si>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</si>
  <si>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</si>
  <si>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</si>
  <si>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</si>
  <si>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000 2 02 02009 04 0000 151</t>
  </si>
  <si>
    <t>Прочие безвозмездные поступления</t>
  </si>
  <si>
    <t>000 2 07 00000 00 0000 180</t>
  </si>
  <si>
    <t>000 2 07 04000 04 0000 180</t>
  </si>
  <si>
    <t>Прочие безвозмездные поступления в бюджеты городских округов</t>
  </si>
  <si>
    <t>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</si>
  <si>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Прогноз кассовых посту-      плений на 2010 год,     тыс. рублей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</si>
  <si>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</si>
  <si>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</si>
  <si>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</si>
  <si>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</si>
  <si>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>Налог  на  доходы  физических   лиц   с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</t>
  </si>
  <si>
    <t>000 1 01 02070 01 0000 110</t>
  </si>
  <si>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</si>
  <si>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</si>
  <si>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</si>
  <si>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</si>
  <si>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</si>
  <si>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</si>
  <si>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</si>
  <si>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</si>
  <si>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</si>
  <si>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</si>
  <si>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</si>
  <si>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</si>
  <si>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</si>
  <si>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</si>
  <si>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</si>
  <si>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</si>
  <si>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</si>
  <si>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</si>
  <si>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</si>
  <si>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</si>
  <si>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</si>
  <si>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</si>
  <si>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</si>
  <si>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</si>
  <si>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</si>
  <si>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</si>
  <si>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000 1 14 01040 04 0000 410</t>
  </si>
  <si>
    <t>000 1 06 01020 04 0000 110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</si>
  <si>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</si>
  <si>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</si>
  <si>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</si>
  <si>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</si>
  <si>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</si>
  <si>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</si>
  <si>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</si>
  <si>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</si>
  <si>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</si>
  <si>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</si>
  <si>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</si>
  <si>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</si>
  <si>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</si>
  <si>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</si>
  <si>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</si>
  <si>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</si>
  <si>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</si>
  <si>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</si>
  <si>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</si>
  <si>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</si>
  <si>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</si>
  <si>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</si>
  <si>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</si>
  <si>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</si>
  <si>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</si>
  <si>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</si>
  <si>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</si>
  <si>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</si>
  <si>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</si>
  <si>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</si>
  <si>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</si>
  <si>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</si>
  <si>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</si>
  <si>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</si>
  <si>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</si>
  <si>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</si>
  <si>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</si>
  <si>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</si>
  <si>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</si>
  <si>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</si>
  <si>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</si>
  <si>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</si>
  <si>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</si>
  <si>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</si>
  <si>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</si>
  <si>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</si>
  <si>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</si>
  <si>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</si>
  <si>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</si>
  <si>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</si>
  <si>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</si>
  <si>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</si>
  <si>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</si>
  <si>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</si>
  <si>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</si>
  <si>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</si>
  <si>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</si>
  <si>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</si>
  <si>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</si>
  <si>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</si>
  <si>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</si>
  <si>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 xml:space="preserve">      городской Думы</t>
  </si>
  <si>
    <t>от  26.05.2011  № 264</t>
  </si>
  <si>
    <t xml:space="preserve">   ПРИЛОЖЕНИЕ №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</si>
</sst>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vertical="top" wrapText="1" indent="2"/>
    </xf>
    <xf numFmtId="0" fontId="1" fillId="0" borderId="1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0" fontId="1" fillId="0" borderId="10" xfId="53" applyFont="1" applyFill="1" applyBorder="1" applyAlignment="1">
      <alignment vertical="top" wrapText="1"/>
      <protection/>
    </xf>
    <xf numFmtId="0" fontId="1" fillId="0" borderId="14" xfId="53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49" fontId="1" fillId="0" borderId="14" xfId="53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4" fontId="3" fillId="0" borderId="2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53" applyNumberFormat="1" applyFont="1" applyFill="1" applyBorder="1" applyAlignment="1">
      <alignment/>
      <protection/>
    </xf>
    <xf numFmtId="3" fontId="1" fillId="0" borderId="15" xfId="0" applyNumberFormat="1" applyFont="1" applyBorder="1" applyAlignment="1">
      <alignment wrapText="1"/>
    </xf>
    <xf numFmtId="3" fontId="1" fillId="0" borderId="22" xfId="0" applyNumberFormat="1" applyFont="1" applyBorder="1" applyAlignment="1">
      <alignment wrapText="1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0" fillId="0" borderId="15" xfId="0" applyNumberFormat="1" applyBorder="1" applyAlignment="1">
      <alignment/>
    </xf>
    <xf numFmtId="3" fontId="1" fillId="0" borderId="15" xfId="0" applyNumberFormat="1" applyFont="1" applyFill="1" applyBorder="1" applyAlignment="1">
      <alignment/>
    </xf>
    <xf numFmtId="168" fontId="1" fillId="0" borderId="24" xfId="0" applyNumberFormat="1" applyFont="1" applyBorder="1" applyAlignment="1">
      <alignment/>
    </xf>
    <xf numFmtId="168" fontId="1" fillId="0" borderId="25" xfId="0" applyNumberFormat="1" applyFont="1" applyBorder="1" applyAlignment="1">
      <alignment/>
    </xf>
    <xf numFmtId="168" fontId="1" fillId="0" borderId="25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/>
    </xf>
    <xf numFmtId="168" fontId="3" fillId="0" borderId="24" xfId="0" applyNumberFormat="1" applyFont="1" applyBorder="1" applyAlignment="1">
      <alignment/>
    </xf>
    <xf numFmtId="168" fontId="3" fillId="0" borderId="25" xfId="0" applyNumberFormat="1" applyFont="1" applyBorder="1" applyAlignment="1">
      <alignment/>
    </xf>
    <xf numFmtId="168" fontId="3" fillId="0" borderId="25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26" xfId="0" applyFont="1" applyFill="1" applyBorder="1" applyAlignment="1">
      <alignment vertical="top" wrapText="1"/>
    </xf>
    <xf numFmtId="168" fontId="3" fillId="0" borderId="21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wrapText="1"/>
    </xf>
    <xf numFmtId="0" fontId="1" fillId="0" borderId="26" xfId="0" applyFont="1" applyFill="1" applyBorder="1" applyAlignment="1">
      <alignment horizontal="left" vertical="top" wrapText="1" indent="2"/>
    </xf>
    <xf numFmtId="0" fontId="1" fillId="0" borderId="26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wrapText="1"/>
    </xf>
    <xf numFmtId="3" fontId="0" fillId="0" borderId="22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3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64.25390625" style="0" customWidth="1"/>
    <col min="2" max="2" width="28.75390625" style="0" customWidth="1"/>
    <col min="3" max="3" width="10.75390625" style="0" hidden="1" customWidth="1"/>
    <col min="4" max="4" width="10.75390625" style="0" customWidth="1"/>
    <col min="5" max="5" width="10.75390625" style="14" hidden="1" customWidth="1"/>
  </cols>
  <sheetData>
    <row r="1" spans="1:5" ht="16.5" customHeight="1">
      <c r="A1" s="14"/>
      <c r="B1" s="117" t="s">
        <v>374</v>
      </c>
      <c r="C1" s="118"/>
      <c r="D1" s="118"/>
      <c r="E1" s="118"/>
    </row>
    <row r="2" spans="1:5" ht="16.5" customHeight="1">
      <c r="A2" s="14"/>
      <c r="B2" s="14"/>
      <c r="C2" s="114"/>
      <c r="D2" s="114"/>
      <c r="E2" s="114"/>
    </row>
    <row r="3" spans="1:5" ht="16.5" customHeight="1">
      <c r="A3" s="14"/>
      <c r="B3" s="119" t="s">
        <v>98</v>
      </c>
      <c r="C3" s="118"/>
      <c r="D3" s="118"/>
      <c r="E3" s="118"/>
    </row>
    <row r="4" spans="1:5" ht="16.5" customHeight="1">
      <c r="A4" s="14"/>
      <c r="B4" s="119" t="s">
        <v>372</v>
      </c>
      <c r="C4" s="118"/>
      <c r="D4" s="118"/>
      <c r="E4" s="118"/>
    </row>
    <row r="5" spans="1:5" ht="16.5" customHeight="1">
      <c r="A5" s="14"/>
      <c r="B5" s="119" t="s">
        <v>373</v>
      </c>
      <c r="C5" s="118"/>
      <c r="D5" s="118"/>
      <c r="E5" s="118"/>
    </row>
    <row r="6" spans="1:5" ht="16.5" customHeight="1">
      <c r="A6" s="105"/>
      <c r="B6" s="105"/>
      <c r="C6" s="105"/>
      <c r="D6" s="105"/>
      <c r="E6" s="105"/>
    </row>
    <row r="7" spans="1:5" ht="16.5" customHeight="1">
      <c r="A7" s="116" t="s">
        <v>57</v>
      </c>
      <c r="B7" s="116"/>
      <c r="C7" s="116"/>
      <c r="D7" s="116"/>
      <c r="E7" s="116"/>
    </row>
    <row r="8" spans="1:5" ht="16.5" customHeight="1">
      <c r="A8" s="116" t="s">
        <v>58</v>
      </c>
      <c r="B8" s="116"/>
      <c r="C8" s="116"/>
      <c r="D8" s="116"/>
      <c r="E8" s="116"/>
    </row>
    <row r="9" spans="1:5" ht="16.5" customHeight="1">
      <c r="A9" s="106"/>
      <c r="B9" s="106"/>
      <c r="C9" s="106"/>
      <c r="D9" s="106"/>
      <c r="E9" s="106"/>
    </row>
    <row r="10" spans="1:5" ht="40.5" customHeight="1">
      <c r="A10" s="100" t="s">
        <v>9</v>
      </c>
      <c r="B10" s="101" t="s">
        <v>283</v>
      </c>
      <c r="C10" s="102" t="s">
        <v>276</v>
      </c>
      <c r="D10" s="103" t="s">
        <v>30</v>
      </c>
      <c r="E10" s="104" t="s">
        <v>239</v>
      </c>
    </row>
    <row r="11" spans="1:5" ht="12" customHeight="1">
      <c r="A11" s="8">
        <v>1</v>
      </c>
      <c r="B11" s="7">
        <v>2</v>
      </c>
      <c r="C11" s="99">
        <v>3</v>
      </c>
      <c r="D11" s="99">
        <v>3</v>
      </c>
      <c r="E11" s="99">
        <v>5</v>
      </c>
    </row>
    <row r="12" spans="1:5" ht="16.5" customHeight="1">
      <c r="A12" s="108" t="s">
        <v>371</v>
      </c>
      <c r="B12" s="77" t="s">
        <v>286</v>
      </c>
      <c r="C12" s="78">
        <f>SUM(C13,C25,C33,C45,C54,C68,C87,C90,C94,C106,C132,C138)</f>
        <v>4276257</v>
      </c>
      <c r="D12" s="9">
        <f>SUM(D13,D25,D33,D45,D54,D68,D87,D90,D94,D106,D132,D138)</f>
        <v>4522466</v>
      </c>
      <c r="E12" s="92">
        <f>(D12/C12)*100</f>
        <v>105.7575819226955</v>
      </c>
    </row>
    <row r="13" spans="1:5" ht="16.5" customHeight="1">
      <c r="A13" s="5" t="s">
        <v>360</v>
      </c>
      <c r="B13" s="18" t="s">
        <v>287</v>
      </c>
      <c r="C13" s="79">
        <f>SUM(C14)</f>
        <v>2311900</v>
      </c>
      <c r="D13" s="43">
        <f>SUM(D14)</f>
        <v>2433650</v>
      </c>
      <c r="E13" s="93">
        <f aca="true" t="shared" si="0" ref="E13:E76">(D13/C13)*100</f>
        <v>105.26623123837535</v>
      </c>
    </row>
    <row r="14" spans="1:5" ht="16.5" customHeight="1">
      <c r="A14" s="4" t="s">
        <v>284</v>
      </c>
      <c r="B14" s="32" t="s">
        <v>288</v>
      </c>
      <c r="C14" s="80">
        <f>SUM(C15,C16,C17,C20:C23)</f>
        <v>2311900</v>
      </c>
      <c r="D14" s="80">
        <f>SUM(D15,D16,D17,D20:D23)</f>
        <v>2433650</v>
      </c>
      <c r="E14" s="90">
        <f t="shared" si="0"/>
        <v>105.26623123837535</v>
      </c>
    </row>
    <row r="15" spans="1:5" ht="66" customHeight="1">
      <c r="A15" s="49" t="s">
        <v>81</v>
      </c>
      <c r="B15" s="50" t="s">
        <v>88</v>
      </c>
      <c r="C15" s="81">
        <v>29200</v>
      </c>
      <c r="D15" s="73">
        <v>38484</v>
      </c>
      <c r="E15" s="90">
        <f t="shared" si="0"/>
        <v>131.7945205479452</v>
      </c>
    </row>
    <row r="16" spans="1:5" ht="66" customHeight="1">
      <c r="A16" s="49" t="s">
        <v>246</v>
      </c>
      <c r="B16" s="50" t="s">
        <v>236</v>
      </c>
      <c r="C16" s="81">
        <v>0</v>
      </c>
      <c r="D16" s="73">
        <v>0</v>
      </c>
      <c r="E16" s="91" t="s">
        <v>223</v>
      </c>
    </row>
    <row r="17" spans="1:5" ht="49.5" customHeight="1">
      <c r="A17" s="51" t="s">
        <v>82</v>
      </c>
      <c r="B17" s="52" t="s">
        <v>89</v>
      </c>
      <c r="C17" s="80">
        <f>SUM(C18:C19)</f>
        <v>2257700</v>
      </c>
      <c r="D17" s="44">
        <f>SUM(D18:D19)</f>
        <v>2367113</v>
      </c>
      <c r="E17" s="90">
        <f t="shared" si="0"/>
        <v>104.84621517473536</v>
      </c>
    </row>
    <row r="18" spans="1:5" ht="99" customHeight="1">
      <c r="A18" s="49" t="s">
        <v>83</v>
      </c>
      <c r="B18" s="50" t="s">
        <v>90</v>
      </c>
      <c r="C18" s="81">
        <v>2226200</v>
      </c>
      <c r="D18" s="73">
        <v>2330660</v>
      </c>
      <c r="E18" s="90">
        <f t="shared" si="0"/>
        <v>104.69230078160095</v>
      </c>
    </row>
    <row r="19" spans="1:5" ht="99" customHeight="1">
      <c r="A19" s="49" t="s">
        <v>84</v>
      </c>
      <c r="B19" s="50" t="s">
        <v>91</v>
      </c>
      <c r="C19" s="81">
        <v>31500</v>
      </c>
      <c r="D19" s="73">
        <v>36453</v>
      </c>
      <c r="E19" s="90">
        <f t="shared" si="0"/>
        <v>115.72380952380952</v>
      </c>
    </row>
    <row r="20" spans="1:5" ht="49.5" customHeight="1">
      <c r="A20" s="49" t="s">
        <v>85</v>
      </c>
      <c r="B20" s="50" t="s">
        <v>92</v>
      </c>
      <c r="C20" s="81">
        <v>20800</v>
      </c>
      <c r="D20" s="73">
        <v>20873</v>
      </c>
      <c r="E20" s="90">
        <f t="shared" si="0"/>
        <v>100.35096153846155</v>
      </c>
    </row>
    <row r="21" spans="1:5" ht="99" customHeight="1">
      <c r="A21" s="49" t="s">
        <v>86</v>
      </c>
      <c r="B21" s="50" t="s">
        <v>93</v>
      </c>
      <c r="C21" s="81">
        <v>4200</v>
      </c>
      <c r="D21" s="73">
        <v>7089</v>
      </c>
      <c r="E21" s="90">
        <f t="shared" si="0"/>
        <v>168.7857142857143</v>
      </c>
    </row>
    <row r="22" spans="1:5" ht="114" customHeight="1">
      <c r="A22" s="49" t="s">
        <v>87</v>
      </c>
      <c r="B22" s="50" t="s">
        <v>94</v>
      </c>
      <c r="C22" s="81">
        <v>0</v>
      </c>
      <c r="D22" s="73">
        <v>0</v>
      </c>
      <c r="E22" s="91" t="s">
        <v>223</v>
      </c>
    </row>
    <row r="23" spans="1:5" ht="66" customHeight="1">
      <c r="A23" s="6" t="s">
        <v>281</v>
      </c>
      <c r="B23" s="64" t="s">
        <v>282</v>
      </c>
      <c r="C23" s="81">
        <v>0</v>
      </c>
      <c r="D23" s="44">
        <v>91</v>
      </c>
      <c r="E23" s="91" t="s">
        <v>223</v>
      </c>
    </row>
    <row r="24" spans="1:5" ht="12" customHeight="1">
      <c r="A24" s="49"/>
      <c r="B24" s="32"/>
      <c r="C24" s="82"/>
      <c r="D24" s="44"/>
      <c r="E24" s="90"/>
    </row>
    <row r="25" spans="1:5" ht="16.5" customHeight="1">
      <c r="A25" s="5" t="s">
        <v>361</v>
      </c>
      <c r="B25" s="18" t="s">
        <v>289</v>
      </c>
      <c r="C25" s="79">
        <f>C26+C30+C31</f>
        <v>526200</v>
      </c>
      <c r="D25" s="43">
        <f>D26+D30+D31</f>
        <v>549224</v>
      </c>
      <c r="E25" s="94">
        <f t="shared" si="0"/>
        <v>104.3755226149753</v>
      </c>
    </row>
    <row r="26" spans="1:5" ht="32.25" customHeight="1">
      <c r="A26" s="4" t="s">
        <v>358</v>
      </c>
      <c r="B26" s="32" t="s">
        <v>311</v>
      </c>
      <c r="C26" s="44">
        <f>SUM(C27:C29)</f>
        <v>285100</v>
      </c>
      <c r="D26" s="44">
        <f>SUM(D27:D29)</f>
        <v>284677</v>
      </c>
      <c r="E26" s="90">
        <f t="shared" si="0"/>
        <v>99.85163100666433</v>
      </c>
    </row>
    <row r="27" spans="1:5" ht="32.25" customHeight="1">
      <c r="A27" s="53" t="s">
        <v>95</v>
      </c>
      <c r="B27" s="54" t="s">
        <v>99</v>
      </c>
      <c r="C27" s="81">
        <v>228000</v>
      </c>
      <c r="D27" s="73">
        <v>227381</v>
      </c>
      <c r="E27" s="90">
        <f t="shared" si="0"/>
        <v>99.72850877192982</v>
      </c>
    </row>
    <row r="28" spans="1:5" ht="49.5" customHeight="1">
      <c r="A28" s="53" t="s">
        <v>96</v>
      </c>
      <c r="B28" s="54" t="s">
        <v>100</v>
      </c>
      <c r="C28" s="81">
        <v>56500</v>
      </c>
      <c r="D28" s="73">
        <v>56740</v>
      </c>
      <c r="E28" s="90">
        <f t="shared" si="0"/>
        <v>100.42477876106194</v>
      </c>
    </row>
    <row r="29" spans="1:5" ht="49.5" customHeight="1">
      <c r="A29" s="53" t="s">
        <v>97</v>
      </c>
      <c r="B29" s="54" t="s">
        <v>101</v>
      </c>
      <c r="C29" s="81">
        <v>600</v>
      </c>
      <c r="D29" s="73">
        <v>556</v>
      </c>
      <c r="E29" s="90">
        <f t="shared" si="0"/>
        <v>92.66666666666666</v>
      </c>
    </row>
    <row r="30" spans="1:5" ht="32.25" customHeight="1">
      <c r="A30" s="4" t="s">
        <v>285</v>
      </c>
      <c r="B30" s="50" t="s">
        <v>102</v>
      </c>
      <c r="C30" s="81">
        <v>240300</v>
      </c>
      <c r="D30" s="73">
        <v>252234</v>
      </c>
      <c r="E30" s="90">
        <f t="shared" si="0"/>
        <v>104.96629213483146</v>
      </c>
    </row>
    <row r="31" spans="1:5" ht="16.5" customHeight="1">
      <c r="A31" s="4" t="s">
        <v>15</v>
      </c>
      <c r="B31" s="32" t="s">
        <v>1</v>
      </c>
      <c r="C31" s="82">
        <v>800</v>
      </c>
      <c r="D31" s="73">
        <v>12313</v>
      </c>
      <c r="E31" s="90">
        <f t="shared" si="0"/>
        <v>1539.125</v>
      </c>
    </row>
    <row r="32" spans="1:5" ht="12" customHeight="1">
      <c r="A32" s="4"/>
      <c r="B32" s="32"/>
      <c r="C32" s="82"/>
      <c r="D32" s="44"/>
      <c r="E32" s="90"/>
    </row>
    <row r="33" spans="1:5" ht="16.5" customHeight="1">
      <c r="A33" s="5" t="s">
        <v>362</v>
      </c>
      <c r="B33" s="18" t="s">
        <v>290</v>
      </c>
      <c r="C33" s="45">
        <f>SUM(C34,C36,C39)</f>
        <v>613400</v>
      </c>
      <c r="D33" s="45">
        <f>SUM(D34,D36,D39)</f>
        <v>582326</v>
      </c>
      <c r="E33" s="94">
        <f t="shared" si="0"/>
        <v>94.9341375937398</v>
      </c>
    </row>
    <row r="34" spans="1:5" ht="16.5" customHeight="1">
      <c r="A34" s="51" t="s">
        <v>103</v>
      </c>
      <c r="B34" s="50" t="s">
        <v>104</v>
      </c>
      <c r="C34" s="46">
        <f>SUM(C35)</f>
        <v>54400</v>
      </c>
      <c r="D34" s="46">
        <f>SUM(D35)</f>
        <v>52389</v>
      </c>
      <c r="E34" s="90">
        <f t="shared" si="0"/>
        <v>96.3033088235294</v>
      </c>
    </row>
    <row r="35" spans="1:5" ht="49.5" customHeight="1">
      <c r="A35" s="4" t="s">
        <v>312</v>
      </c>
      <c r="B35" s="32" t="s">
        <v>310</v>
      </c>
      <c r="C35" s="82">
        <v>54400</v>
      </c>
      <c r="D35" s="44">
        <v>52389</v>
      </c>
      <c r="E35" s="90">
        <f t="shared" si="0"/>
        <v>96.3033088235294</v>
      </c>
    </row>
    <row r="36" spans="1:5" ht="16.5" customHeight="1">
      <c r="A36" s="4" t="s">
        <v>301</v>
      </c>
      <c r="B36" s="32" t="s">
        <v>302</v>
      </c>
      <c r="C36" s="44">
        <f>SUM(C37:C38)</f>
        <v>361000</v>
      </c>
      <c r="D36" s="44">
        <f>SUM(D37:D38)</f>
        <v>312100</v>
      </c>
      <c r="E36" s="90">
        <f t="shared" si="0"/>
        <v>86.45429362880887</v>
      </c>
    </row>
    <row r="37" spans="1:5" ht="32.25" customHeight="1">
      <c r="A37" s="49" t="s">
        <v>105</v>
      </c>
      <c r="B37" s="50" t="s">
        <v>107</v>
      </c>
      <c r="C37" s="81">
        <v>361000</v>
      </c>
      <c r="D37" s="44">
        <v>312100</v>
      </c>
      <c r="E37" s="90">
        <f t="shared" si="0"/>
        <v>86.45429362880887</v>
      </c>
    </row>
    <row r="38" spans="1:5" ht="32.25" customHeight="1">
      <c r="A38" s="49" t="s">
        <v>106</v>
      </c>
      <c r="B38" s="50" t="s">
        <v>108</v>
      </c>
      <c r="C38" s="81">
        <v>0</v>
      </c>
      <c r="D38" s="44">
        <v>0</v>
      </c>
      <c r="E38" s="91" t="s">
        <v>223</v>
      </c>
    </row>
    <row r="39" spans="1:5" ht="16.5" customHeight="1">
      <c r="A39" s="4" t="s">
        <v>291</v>
      </c>
      <c r="B39" s="32" t="s">
        <v>304</v>
      </c>
      <c r="C39" s="44">
        <f>SUM(C41:C42)</f>
        <v>198000</v>
      </c>
      <c r="D39" s="44">
        <f>SUM(D41:D42)</f>
        <v>217837</v>
      </c>
      <c r="E39" s="90">
        <f t="shared" si="0"/>
        <v>110.01868686868687</v>
      </c>
    </row>
    <row r="40" spans="1:5" ht="49.5" customHeight="1">
      <c r="A40" s="49" t="s">
        <v>109</v>
      </c>
      <c r="B40" s="50" t="s">
        <v>115</v>
      </c>
      <c r="C40" s="44">
        <f>SUM(C41)</f>
        <v>6400</v>
      </c>
      <c r="D40" s="44">
        <f>SUM(D41)</f>
        <v>6754</v>
      </c>
      <c r="E40" s="90">
        <f t="shared" si="0"/>
        <v>105.53125000000001</v>
      </c>
    </row>
    <row r="41" spans="1:5" ht="66" customHeight="1">
      <c r="A41" s="49" t="s">
        <v>110</v>
      </c>
      <c r="B41" s="50" t="s">
        <v>116</v>
      </c>
      <c r="C41" s="81">
        <v>6400</v>
      </c>
      <c r="D41" s="44">
        <v>6754</v>
      </c>
      <c r="E41" s="90">
        <f t="shared" si="0"/>
        <v>105.53125000000001</v>
      </c>
    </row>
    <row r="42" spans="1:5" ht="49.5" customHeight="1">
      <c r="A42" s="49" t="s">
        <v>111</v>
      </c>
      <c r="B42" s="50" t="s">
        <v>117</v>
      </c>
      <c r="C42" s="44">
        <f>SUM(C43)</f>
        <v>191600</v>
      </c>
      <c r="D42" s="44">
        <f>SUM(D43)</f>
        <v>211083</v>
      </c>
      <c r="E42" s="90">
        <f t="shared" si="0"/>
        <v>110.16858037578288</v>
      </c>
    </row>
    <row r="43" spans="1:5" ht="66" customHeight="1">
      <c r="A43" s="49" t="s">
        <v>114</v>
      </c>
      <c r="B43" s="50" t="s">
        <v>118</v>
      </c>
      <c r="C43" s="81">
        <v>191600</v>
      </c>
      <c r="D43" s="44">
        <v>211083</v>
      </c>
      <c r="E43" s="90">
        <f t="shared" si="0"/>
        <v>110.16858037578288</v>
      </c>
    </row>
    <row r="44" spans="1:5" ht="12" customHeight="1">
      <c r="A44" s="10"/>
      <c r="B44" s="32"/>
      <c r="C44" s="82"/>
      <c r="D44" s="44"/>
      <c r="E44" s="90"/>
    </row>
    <row r="45" spans="1:5" ht="16.5" customHeight="1">
      <c r="A45" s="5" t="s">
        <v>363</v>
      </c>
      <c r="B45" s="18" t="s">
        <v>299</v>
      </c>
      <c r="C45" s="45">
        <f>SUM(C46,C48)</f>
        <v>48900</v>
      </c>
      <c r="D45" s="45">
        <f>SUM(D46,D48)</f>
        <v>96391</v>
      </c>
      <c r="E45" s="94">
        <f t="shared" si="0"/>
        <v>197.11860940695297</v>
      </c>
    </row>
    <row r="46" spans="1:5" ht="32.25" customHeight="1">
      <c r="A46" s="55" t="s">
        <v>119</v>
      </c>
      <c r="B46" s="52" t="s">
        <v>120</v>
      </c>
      <c r="C46" s="47">
        <f>SUM(C47)</f>
        <v>32305</v>
      </c>
      <c r="D46" s="47">
        <f>SUM(D47)</f>
        <v>39654</v>
      </c>
      <c r="E46" s="90">
        <f t="shared" si="0"/>
        <v>122.74880049527937</v>
      </c>
    </row>
    <row r="47" spans="1:5" ht="49.5" customHeight="1">
      <c r="A47" s="4" t="s">
        <v>0</v>
      </c>
      <c r="B47" s="32" t="s">
        <v>313</v>
      </c>
      <c r="C47" s="82">
        <v>32305</v>
      </c>
      <c r="D47" s="44">
        <v>39654</v>
      </c>
      <c r="E47" s="90">
        <f t="shared" si="0"/>
        <v>122.74880049527937</v>
      </c>
    </row>
    <row r="48" spans="1:5" ht="32.25" customHeight="1">
      <c r="A48" s="55" t="s">
        <v>121</v>
      </c>
      <c r="B48" s="52" t="s">
        <v>122</v>
      </c>
      <c r="C48" s="44">
        <f>SUM(C49,C50,C51)</f>
        <v>16595</v>
      </c>
      <c r="D48" s="44">
        <f>SUM(D49,D50,D51)</f>
        <v>56737</v>
      </c>
      <c r="E48" s="90">
        <f t="shared" si="0"/>
        <v>341.8921361855981</v>
      </c>
    </row>
    <row r="49" spans="1:5" ht="99" customHeight="1">
      <c r="A49" s="4" t="s">
        <v>314</v>
      </c>
      <c r="B49" s="32" t="s">
        <v>315</v>
      </c>
      <c r="C49" s="82">
        <v>16450</v>
      </c>
      <c r="D49" s="44">
        <v>56498</v>
      </c>
      <c r="E49" s="90">
        <f t="shared" si="0"/>
        <v>343.4528875379939</v>
      </c>
    </row>
    <row r="50" spans="1:5" ht="32.25" customHeight="1">
      <c r="A50" s="4" t="s">
        <v>336</v>
      </c>
      <c r="B50" s="32" t="s">
        <v>316</v>
      </c>
      <c r="C50" s="82">
        <v>95</v>
      </c>
      <c r="D50" s="44">
        <v>20</v>
      </c>
      <c r="E50" s="90">
        <f t="shared" si="0"/>
        <v>21.052631578947366</v>
      </c>
    </row>
    <row r="51" spans="1:5" ht="66" customHeight="1">
      <c r="A51" s="6" t="s">
        <v>123</v>
      </c>
      <c r="B51" s="32" t="s">
        <v>124</v>
      </c>
      <c r="C51" s="44">
        <f>SUM(C52)</f>
        <v>50</v>
      </c>
      <c r="D51" s="44">
        <f>SUM(D52)</f>
        <v>219</v>
      </c>
      <c r="E51" s="90">
        <f t="shared" si="0"/>
        <v>438</v>
      </c>
    </row>
    <row r="52" spans="1:5" ht="99" customHeight="1">
      <c r="A52" s="6" t="s">
        <v>17</v>
      </c>
      <c r="B52" s="56" t="s">
        <v>18</v>
      </c>
      <c r="C52" s="80">
        <v>50</v>
      </c>
      <c r="D52" s="44">
        <v>219</v>
      </c>
      <c r="E52" s="90">
        <f t="shared" si="0"/>
        <v>438</v>
      </c>
    </row>
    <row r="53" spans="1:5" ht="12" customHeight="1">
      <c r="A53" s="10"/>
      <c r="B53" s="32"/>
      <c r="C53" s="82"/>
      <c r="D53" s="44"/>
      <c r="E53" s="90"/>
    </row>
    <row r="54" spans="1:5" ht="32.25" customHeight="1">
      <c r="A54" s="5" t="s">
        <v>2</v>
      </c>
      <c r="B54" s="18" t="s">
        <v>317</v>
      </c>
      <c r="C54" s="48">
        <f>SUM(C55,C57,C60)</f>
        <v>50</v>
      </c>
      <c r="D54" s="48">
        <f>SUM(D55,D57,D60)</f>
        <v>-2855</v>
      </c>
      <c r="E54" s="90">
        <f t="shared" si="0"/>
        <v>-5710</v>
      </c>
    </row>
    <row r="55" spans="1:5" ht="32.25" customHeight="1">
      <c r="A55" s="4" t="s">
        <v>337</v>
      </c>
      <c r="B55" s="30" t="s">
        <v>342</v>
      </c>
      <c r="C55" s="44">
        <f>SUM(C56)</f>
        <v>10</v>
      </c>
      <c r="D55" s="44">
        <f>SUM(D56)</f>
        <v>-3000</v>
      </c>
      <c r="E55" s="90">
        <f t="shared" si="0"/>
        <v>-30000</v>
      </c>
    </row>
    <row r="56" spans="1:5" ht="49.5" customHeight="1">
      <c r="A56" s="49" t="s">
        <v>125</v>
      </c>
      <c r="B56" s="50" t="s">
        <v>126</v>
      </c>
      <c r="C56" s="81">
        <v>10</v>
      </c>
      <c r="D56" s="44">
        <v>-3000</v>
      </c>
      <c r="E56" s="90">
        <f t="shared" si="0"/>
        <v>-30000</v>
      </c>
    </row>
    <row r="57" spans="1:5" ht="18.75" customHeight="1">
      <c r="A57" s="49" t="s">
        <v>362</v>
      </c>
      <c r="B57" s="50" t="s">
        <v>127</v>
      </c>
      <c r="C57" s="44">
        <f>SUM(C58)</f>
        <v>10</v>
      </c>
      <c r="D57" s="44">
        <f>SUM(D58)</f>
        <v>5</v>
      </c>
      <c r="E57" s="90">
        <f t="shared" si="0"/>
        <v>50</v>
      </c>
    </row>
    <row r="58" spans="1:5" ht="33.75" customHeight="1">
      <c r="A58" s="4" t="s">
        <v>338</v>
      </c>
      <c r="B58" s="30" t="s">
        <v>341</v>
      </c>
      <c r="C58" s="83">
        <f>SUM(C59)</f>
        <v>10</v>
      </c>
      <c r="D58" s="71">
        <f>SUM(D59)</f>
        <v>5</v>
      </c>
      <c r="E58" s="90">
        <f t="shared" si="0"/>
        <v>50</v>
      </c>
    </row>
    <row r="59" spans="1:5" ht="32.25" customHeight="1">
      <c r="A59" s="49" t="s">
        <v>128</v>
      </c>
      <c r="B59" s="50" t="s">
        <v>129</v>
      </c>
      <c r="C59" s="44">
        <v>10</v>
      </c>
      <c r="D59" s="44">
        <v>5</v>
      </c>
      <c r="E59" s="90">
        <f t="shared" si="0"/>
        <v>50</v>
      </c>
    </row>
    <row r="60" spans="1:5" ht="32.25" customHeight="1">
      <c r="A60" s="4" t="s">
        <v>339</v>
      </c>
      <c r="B60" s="22" t="s">
        <v>340</v>
      </c>
      <c r="C60" s="44">
        <f>SUM(C61,C63,C65)</f>
        <v>30</v>
      </c>
      <c r="D60" s="44">
        <f>SUM(D61,D63,D65)</f>
        <v>140</v>
      </c>
      <c r="E60" s="90">
        <f t="shared" si="0"/>
        <v>466.6666666666667</v>
      </c>
    </row>
    <row r="61" spans="1:5" ht="17.25" customHeight="1">
      <c r="A61" s="49" t="s">
        <v>130</v>
      </c>
      <c r="B61" s="50" t="s">
        <v>136</v>
      </c>
      <c r="C61" s="44">
        <f>SUM(C62)</f>
        <v>3</v>
      </c>
      <c r="D61" s="44">
        <f>SUM(D62)</f>
        <v>24</v>
      </c>
      <c r="E61" s="90">
        <f t="shared" si="0"/>
        <v>800</v>
      </c>
    </row>
    <row r="62" spans="1:5" ht="32.25" customHeight="1">
      <c r="A62" s="49" t="s">
        <v>131</v>
      </c>
      <c r="B62" s="50" t="s">
        <v>137</v>
      </c>
      <c r="C62" s="81">
        <v>3</v>
      </c>
      <c r="D62" s="44">
        <v>24</v>
      </c>
      <c r="E62" s="90">
        <f t="shared" si="0"/>
        <v>800</v>
      </c>
    </row>
    <row r="63" spans="1:5" ht="49.5" customHeight="1">
      <c r="A63" s="55" t="s">
        <v>132</v>
      </c>
      <c r="B63" s="52" t="s">
        <v>138</v>
      </c>
      <c r="C63" s="44">
        <f>SUM(C64)</f>
        <v>2</v>
      </c>
      <c r="D63" s="44">
        <f>SUM(D64)</f>
        <v>3</v>
      </c>
      <c r="E63" s="90">
        <f t="shared" si="0"/>
        <v>150</v>
      </c>
    </row>
    <row r="64" spans="1:5" ht="66" customHeight="1">
      <c r="A64" s="49" t="s">
        <v>133</v>
      </c>
      <c r="B64" s="50" t="s">
        <v>139</v>
      </c>
      <c r="C64" s="81">
        <v>2</v>
      </c>
      <c r="D64" s="44">
        <v>3</v>
      </c>
      <c r="E64" s="90">
        <f t="shared" si="0"/>
        <v>150</v>
      </c>
    </row>
    <row r="65" spans="1:5" ht="18" customHeight="1">
      <c r="A65" s="55" t="s">
        <v>134</v>
      </c>
      <c r="B65" s="57" t="s">
        <v>140</v>
      </c>
      <c r="C65" s="44">
        <f>SUM(C66)</f>
        <v>25</v>
      </c>
      <c r="D65" s="44">
        <f>SUM(D66)</f>
        <v>113</v>
      </c>
      <c r="E65" s="90">
        <f t="shared" si="0"/>
        <v>451.99999999999994</v>
      </c>
    </row>
    <row r="66" spans="1:5" ht="32.25" customHeight="1">
      <c r="A66" s="49" t="s">
        <v>135</v>
      </c>
      <c r="B66" s="54" t="s">
        <v>141</v>
      </c>
      <c r="C66" s="81">
        <v>25</v>
      </c>
      <c r="D66" s="44">
        <v>113</v>
      </c>
      <c r="E66" s="90">
        <f t="shared" si="0"/>
        <v>451.99999999999994</v>
      </c>
    </row>
    <row r="67" spans="1:5" ht="12" customHeight="1">
      <c r="A67" s="10"/>
      <c r="B67" s="32"/>
      <c r="C67" s="82"/>
      <c r="D67" s="44"/>
      <c r="E67" s="90"/>
    </row>
    <row r="68" spans="1:5" ht="32.25" customHeight="1">
      <c r="A68" s="5" t="s">
        <v>364</v>
      </c>
      <c r="B68" s="18" t="s">
        <v>292</v>
      </c>
      <c r="C68" s="43">
        <f>SUM(C69,C71,C78,C81)</f>
        <v>522400</v>
      </c>
      <c r="D68" s="43">
        <f>SUM(D69,D71,D78,D81)</f>
        <v>538916</v>
      </c>
      <c r="E68" s="94">
        <f t="shared" si="0"/>
        <v>103.16156202143951</v>
      </c>
    </row>
    <row r="69" spans="1:5" s="2" customFormat="1" ht="79.5" customHeight="1">
      <c r="A69" s="58" t="s">
        <v>359</v>
      </c>
      <c r="B69" s="59" t="s">
        <v>142</v>
      </c>
      <c r="C69" s="44">
        <f>SUM(C70)</f>
        <v>2000</v>
      </c>
      <c r="D69" s="44">
        <f>SUM(D70)</f>
        <v>0</v>
      </c>
      <c r="E69" s="90">
        <f t="shared" si="0"/>
        <v>0</v>
      </c>
    </row>
    <row r="70" spans="1:5" s="2" customFormat="1" ht="49.5" customHeight="1">
      <c r="A70" s="58" t="s">
        <v>356</v>
      </c>
      <c r="B70" s="59" t="s">
        <v>357</v>
      </c>
      <c r="C70" s="85">
        <v>2000</v>
      </c>
      <c r="D70" s="44">
        <v>0</v>
      </c>
      <c r="E70" s="90">
        <f t="shared" si="0"/>
        <v>0</v>
      </c>
    </row>
    <row r="71" spans="1:5" ht="79.5" customHeight="1">
      <c r="A71" s="4" t="s">
        <v>343</v>
      </c>
      <c r="B71" s="32" t="s">
        <v>293</v>
      </c>
      <c r="C71" s="44">
        <f>SUM(C72,C74,C76)</f>
        <v>470000</v>
      </c>
      <c r="D71" s="44">
        <f>SUM(D72,D74,D76)</f>
        <v>475761</v>
      </c>
      <c r="E71" s="90">
        <f t="shared" si="0"/>
        <v>101.22574468085107</v>
      </c>
    </row>
    <row r="72" spans="1:5" ht="66" customHeight="1">
      <c r="A72" s="4" t="s">
        <v>249</v>
      </c>
      <c r="B72" s="32" t="s">
        <v>143</v>
      </c>
      <c r="C72" s="44">
        <f>SUM(C73)</f>
        <v>216000</v>
      </c>
      <c r="D72" s="44">
        <f>SUM(D73)</f>
        <v>258963</v>
      </c>
      <c r="E72" s="90">
        <f t="shared" si="0"/>
        <v>119.89027777777778</v>
      </c>
    </row>
    <row r="73" spans="1:5" ht="79.5" customHeight="1">
      <c r="A73" s="4" t="s">
        <v>344</v>
      </c>
      <c r="B73" s="32" t="s">
        <v>345</v>
      </c>
      <c r="C73" s="82">
        <v>216000</v>
      </c>
      <c r="D73" s="44">
        <v>258963</v>
      </c>
      <c r="E73" s="90">
        <f t="shared" si="0"/>
        <v>119.89027777777778</v>
      </c>
    </row>
    <row r="74" spans="1:5" ht="79.5" customHeight="1">
      <c r="A74" s="58" t="s">
        <v>247</v>
      </c>
      <c r="B74" s="52" t="s">
        <v>145</v>
      </c>
      <c r="C74" s="44">
        <f>SUM(C75)</f>
        <v>24000</v>
      </c>
      <c r="D74" s="44">
        <f>SUM(D75)</f>
        <v>25782</v>
      </c>
      <c r="E74" s="90">
        <f t="shared" si="0"/>
        <v>107.425</v>
      </c>
    </row>
    <row r="75" spans="1:5" ht="66" customHeight="1">
      <c r="A75" s="4" t="s">
        <v>3</v>
      </c>
      <c r="B75" s="32" t="s">
        <v>346</v>
      </c>
      <c r="C75" s="82">
        <v>24000</v>
      </c>
      <c r="D75" s="44">
        <v>25782</v>
      </c>
      <c r="E75" s="90">
        <f t="shared" si="0"/>
        <v>107.425</v>
      </c>
    </row>
    <row r="76" spans="1:5" ht="79.5" customHeight="1">
      <c r="A76" s="58" t="s">
        <v>146</v>
      </c>
      <c r="B76" s="52" t="s">
        <v>147</v>
      </c>
      <c r="C76" s="44">
        <f>SUM(C77)</f>
        <v>230000</v>
      </c>
      <c r="D76" s="44">
        <f>SUM(D77)</f>
        <v>191016</v>
      </c>
      <c r="E76" s="90">
        <f t="shared" si="0"/>
        <v>83.05043478260869</v>
      </c>
    </row>
    <row r="77" spans="1:5" ht="66" customHeight="1">
      <c r="A77" s="4" t="s">
        <v>347</v>
      </c>
      <c r="B77" s="32" t="s">
        <v>305</v>
      </c>
      <c r="C77" s="82">
        <v>230000</v>
      </c>
      <c r="D77" s="44">
        <v>191016</v>
      </c>
      <c r="E77" s="90">
        <f aca="true" t="shared" si="1" ref="E77:E162">(D77/C77)*100</f>
        <v>83.05043478260869</v>
      </c>
    </row>
    <row r="78" spans="1:5" ht="33.75" customHeight="1">
      <c r="A78" s="4" t="s">
        <v>294</v>
      </c>
      <c r="B78" s="32" t="s">
        <v>295</v>
      </c>
      <c r="C78" s="44">
        <f>C79</f>
        <v>4000</v>
      </c>
      <c r="D78" s="44">
        <f>D79</f>
        <v>3506</v>
      </c>
      <c r="E78" s="90">
        <f t="shared" si="1"/>
        <v>87.64999999999999</v>
      </c>
    </row>
    <row r="79" spans="1:5" ht="49.5" customHeight="1">
      <c r="A79" s="4" t="s">
        <v>237</v>
      </c>
      <c r="B79" s="32" t="s">
        <v>238</v>
      </c>
      <c r="C79" s="44">
        <f>SUM(C80)</f>
        <v>4000</v>
      </c>
      <c r="D79" s="44">
        <f>SUM(D80)</f>
        <v>3506</v>
      </c>
      <c r="E79" s="90">
        <f t="shared" si="1"/>
        <v>87.64999999999999</v>
      </c>
    </row>
    <row r="80" spans="1:5" ht="49.5" customHeight="1">
      <c r="A80" s="4" t="s">
        <v>306</v>
      </c>
      <c r="B80" s="32" t="s">
        <v>307</v>
      </c>
      <c r="C80" s="82">
        <v>4000</v>
      </c>
      <c r="D80" s="44">
        <v>3506</v>
      </c>
      <c r="E80" s="90">
        <f t="shared" si="1"/>
        <v>87.64999999999999</v>
      </c>
    </row>
    <row r="81" spans="1:5" ht="79.5" customHeight="1">
      <c r="A81" s="4" t="s">
        <v>348</v>
      </c>
      <c r="B81" s="32" t="s">
        <v>349</v>
      </c>
      <c r="C81" s="44">
        <f>SUM(C82,C84)</f>
        <v>46400</v>
      </c>
      <c r="D81" s="44">
        <f>SUM(D82,D84)</f>
        <v>59649</v>
      </c>
      <c r="E81" s="90">
        <f t="shared" si="1"/>
        <v>128.55387931034483</v>
      </c>
    </row>
    <row r="82" spans="1:5" ht="49.5" customHeight="1">
      <c r="A82" s="4" t="s">
        <v>148</v>
      </c>
      <c r="B82" s="32" t="s">
        <v>149</v>
      </c>
      <c r="C82" s="44">
        <f>SUM(C83)</f>
        <v>900</v>
      </c>
      <c r="D82" s="44">
        <f>SUM(D83)</f>
        <v>944</v>
      </c>
      <c r="E82" s="90">
        <f t="shared" si="1"/>
        <v>104.8888888888889</v>
      </c>
    </row>
    <row r="83" spans="1:5" ht="49.5" customHeight="1">
      <c r="A83" s="4" t="s">
        <v>308</v>
      </c>
      <c r="B83" s="32" t="s">
        <v>350</v>
      </c>
      <c r="C83" s="82">
        <v>900</v>
      </c>
      <c r="D83" s="44">
        <v>944</v>
      </c>
      <c r="E83" s="90">
        <f t="shared" si="1"/>
        <v>104.8888888888889</v>
      </c>
    </row>
    <row r="84" spans="1:5" ht="79.5" customHeight="1">
      <c r="A84" s="4" t="s">
        <v>150</v>
      </c>
      <c r="B84" s="32" t="s">
        <v>151</v>
      </c>
      <c r="C84" s="44">
        <f>SUM(C85)</f>
        <v>45500</v>
      </c>
      <c r="D84" s="44">
        <f>SUM(D85)</f>
        <v>58705</v>
      </c>
      <c r="E84" s="90">
        <f t="shared" si="1"/>
        <v>129.02197802197801</v>
      </c>
    </row>
    <row r="85" spans="1:5" ht="66" customHeight="1">
      <c r="A85" s="4" t="s">
        <v>368</v>
      </c>
      <c r="B85" s="32" t="s">
        <v>351</v>
      </c>
      <c r="C85" s="82">
        <v>45500</v>
      </c>
      <c r="D85" s="44">
        <v>58705</v>
      </c>
      <c r="E85" s="90">
        <f t="shared" si="1"/>
        <v>129.02197802197801</v>
      </c>
    </row>
    <row r="86" spans="1:5" ht="12" customHeight="1">
      <c r="A86" s="4"/>
      <c r="B86" s="32"/>
      <c r="C86" s="82"/>
      <c r="D86" s="44"/>
      <c r="E86" s="90"/>
    </row>
    <row r="87" spans="1:5" s="1" customFormat="1" ht="16.5" customHeight="1">
      <c r="A87" s="5" t="s">
        <v>369</v>
      </c>
      <c r="B87" s="18" t="s">
        <v>297</v>
      </c>
      <c r="C87" s="43">
        <f>C88</f>
        <v>38800</v>
      </c>
      <c r="D87" s="43">
        <f>D88</f>
        <v>44901</v>
      </c>
      <c r="E87" s="94">
        <f t="shared" si="1"/>
        <v>115.7242268041237</v>
      </c>
    </row>
    <row r="88" spans="1:5" ht="16.5" customHeight="1">
      <c r="A88" s="4" t="s">
        <v>296</v>
      </c>
      <c r="B88" s="32" t="s">
        <v>300</v>
      </c>
      <c r="C88" s="82">
        <v>38800</v>
      </c>
      <c r="D88" s="44">
        <v>44901</v>
      </c>
      <c r="E88" s="90">
        <f t="shared" si="1"/>
        <v>115.7242268041237</v>
      </c>
    </row>
    <row r="89" spans="1:5" ht="12" customHeight="1">
      <c r="A89" s="4"/>
      <c r="B89" s="32"/>
      <c r="C89" s="82"/>
      <c r="D89" s="44"/>
      <c r="E89" s="90"/>
    </row>
    <row r="90" spans="1:5" s="1" customFormat="1" ht="32.25" customHeight="1">
      <c r="A90" s="5" t="s">
        <v>365</v>
      </c>
      <c r="B90" s="28" t="s">
        <v>352</v>
      </c>
      <c r="C90" s="43">
        <f>SUM(C91)</f>
        <v>1313</v>
      </c>
      <c r="D90" s="43">
        <f>SUM(D91)</f>
        <v>4691</v>
      </c>
      <c r="E90" s="94">
        <f t="shared" si="1"/>
        <v>357.2734196496573</v>
      </c>
    </row>
    <row r="91" spans="1:5" s="1" customFormat="1" ht="32.25" customHeight="1">
      <c r="A91" s="55" t="s">
        <v>152</v>
      </c>
      <c r="B91" s="60" t="s">
        <v>153</v>
      </c>
      <c r="C91" s="44">
        <f>SUM(C92)</f>
        <v>1313</v>
      </c>
      <c r="D91" s="44">
        <f>SUM(D92)</f>
        <v>4691</v>
      </c>
      <c r="E91" s="90">
        <f t="shared" si="1"/>
        <v>357.2734196496573</v>
      </c>
    </row>
    <row r="92" spans="1:5" ht="49.5" customHeight="1">
      <c r="A92" s="4" t="s">
        <v>353</v>
      </c>
      <c r="B92" s="30" t="s">
        <v>354</v>
      </c>
      <c r="C92" s="82">
        <v>1313</v>
      </c>
      <c r="D92" s="44">
        <v>4691</v>
      </c>
      <c r="E92" s="90">
        <f t="shared" si="1"/>
        <v>357.2734196496573</v>
      </c>
    </row>
    <row r="93" spans="1:5" ht="12" customHeight="1">
      <c r="A93" s="4"/>
      <c r="B93" s="32"/>
      <c r="C93" s="82"/>
      <c r="D93" s="44"/>
      <c r="E93" s="90"/>
    </row>
    <row r="94" spans="1:5" ht="16.5" customHeight="1">
      <c r="A94" s="5" t="s">
        <v>366</v>
      </c>
      <c r="B94" s="18" t="s">
        <v>303</v>
      </c>
      <c r="C94" s="48">
        <f>SUM(C95,C97,C100)</f>
        <v>172000</v>
      </c>
      <c r="D94" s="48">
        <f>SUM(D95,D97,D100)</f>
        <v>221008</v>
      </c>
      <c r="E94" s="94">
        <f t="shared" si="1"/>
        <v>128.49302325581397</v>
      </c>
    </row>
    <row r="95" spans="1:5" ht="16.5" customHeight="1">
      <c r="A95" s="55" t="s">
        <v>154</v>
      </c>
      <c r="B95" s="52" t="s">
        <v>155</v>
      </c>
      <c r="C95" s="44">
        <f>SUM(C96)</f>
        <v>2000</v>
      </c>
      <c r="D95" s="44">
        <f>SUM(D96)</f>
        <v>857</v>
      </c>
      <c r="E95" s="90">
        <f t="shared" si="1"/>
        <v>42.85</v>
      </c>
    </row>
    <row r="96" spans="1:5" ht="32.25" customHeight="1">
      <c r="A96" s="55" t="s">
        <v>318</v>
      </c>
      <c r="B96" s="52" t="s">
        <v>309</v>
      </c>
      <c r="C96" s="33">
        <v>2000</v>
      </c>
      <c r="D96" s="44">
        <v>857</v>
      </c>
      <c r="E96" s="90">
        <f t="shared" si="1"/>
        <v>42.85</v>
      </c>
    </row>
    <row r="97" spans="1:5" ht="66" customHeight="1">
      <c r="A97" s="55" t="s">
        <v>156</v>
      </c>
      <c r="B97" s="60" t="s">
        <v>157</v>
      </c>
      <c r="C97" s="44">
        <f>SUM(C98)</f>
        <v>147000</v>
      </c>
      <c r="D97" s="44">
        <f>SUM(D98)</f>
        <v>165137</v>
      </c>
      <c r="E97" s="90">
        <f t="shared" si="1"/>
        <v>112.33809523809524</v>
      </c>
    </row>
    <row r="98" spans="1:5" ht="79.5" customHeight="1">
      <c r="A98" s="4" t="s">
        <v>10</v>
      </c>
      <c r="B98" s="32" t="s">
        <v>11</v>
      </c>
      <c r="C98" s="44">
        <f>SUM(C99)</f>
        <v>147000</v>
      </c>
      <c r="D98" s="44">
        <f>SUM(D99)</f>
        <v>165137</v>
      </c>
      <c r="E98" s="90">
        <f t="shared" si="1"/>
        <v>112.33809523809524</v>
      </c>
    </row>
    <row r="99" spans="1:5" ht="79.5" customHeight="1">
      <c r="A99" s="55" t="s">
        <v>158</v>
      </c>
      <c r="B99" s="52" t="s">
        <v>159</v>
      </c>
      <c r="C99" s="33">
        <v>147000</v>
      </c>
      <c r="D99" s="44">
        <v>165137</v>
      </c>
      <c r="E99" s="90">
        <f t="shared" si="1"/>
        <v>112.33809523809524</v>
      </c>
    </row>
    <row r="100" spans="1:5" ht="49.5" customHeight="1">
      <c r="A100" s="58" t="s">
        <v>160</v>
      </c>
      <c r="B100" s="59" t="s">
        <v>162</v>
      </c>
      <c r="C100" s="44">
        <f>SUM(C101,C103)</f>
        <v>23000</v>
      </c>
      <c r="D100" s="44">
        <f>SUM(D101,D103)</f>
        <v>55014</v>
      </c>
      <c r="E100" s="90">
        <f t="shared" si="1"/>
        <v>239.19130434782608</v>
      </c>
    </row>
    <row r="101" spans="1:5" ht="32.25" customHeight="1">
      <c r="A101" s="55" t="s">
        <v>161</v>
      </c>
      <c r="B101" s="52" t="s">
        <v>163</v>
      </c>
      <c r="C101" s="44">
        <f>SUM(C102)</f>
        <v>16000</v>
      </c>
      <c r="D101" s="44">
        <f>SUM(D102)</f>
        <v>41194</v>
      </c>
      <c r="E101" s="90">
        <f t="shared" si="1"/>
        <v>257.46250000000003</v>
      </c>
    </row>
    <row r="102" spans="1:5" ht="49.5" customHeight="1">
      <c r="A102" s="4" t="s">
        <v>355</v>
      </c>
      <c r="B102" s="30" t="s">
        <v>4</v>
      </c>
      <c r="C102" s="82">
        <v>16000</v>
      </c>
      <c r="D102" s="44">
        <v>41194</v>
      </c>
      <c r="E102" s="90">
        <f t="shared" si="1"/>
        <v>257.46250000000003</v>
      </c>
    </row>
    <row r="103" spans="1:5" ht="49.5" customHeight="1">
      <c r="A103" s="55" t="s">
        <v>164</v>
      </c>
      <c r="B103" s="60" t="s">
        <v>165</v>
      </c>
      <c r="C103" s="44">
        <f>SUM(C104)</f>
        <v>7000</v>
      </c>
      <c r="D103" s="44">
        <f>SUM(D104)</f>
        <v>13820</v>
      </c>
      <c r="E103" s="90">
        <f t="shared" si="1"/>
        <v>197.42857142857142</v>
      </c>
    </row>
    <row r="104" spans="1:5" ht="49.5" customHeight="1">
      <c r="A104" s="4" t="s">
        <v>5</v>
      </c>
      <c r="B104" s="30" t="s">
        <v>14</v>
      </c>
      <c r="C104" s="82">
        <v>7000</v>
      </c>
      <c r="D104" s="44">
        <v>13820</v>
      </c>
      <c r="E104" s="90">
        <f t="shared" si="1"/>
        <v>197.42857142857142</v>
      </c>
    </row>
    <row r="105" spans="1:5" ht="12" customHeight="1">
      <c r="A105" s="4"/>
      <c r="B105" s="32"/>
      <c r="C105" s="82"/>
      <c r="D105" s="44"/>
      <c r="E105" s="90"/>
    </row>
    <row r="106" spans="1:5" ht="16.5" customHeight="1">
      <c r="A106" s="5" t="s">
        <v>367</v>
      </c>
      <c r="B106" s="18" t="s">
        <v>298</v>
      </c>
      <c r="C106" s="43">
        <f>SUM(C107,C110,C111,C112,C114,C116,C123,C124,C125,C127,C129)</f>
        <v>65685</v>
      </c>
      <c r="D106" s="43">
        <f>SUM(D107,D110,D111,D112,D114,D116,D123,D124,D125,D127,D129)</f>
        <v>78534</v>
      </c>
      <c r="E106" s="94">
        <f t="shared" si="1"/>
        <v>119.56154373144554</v>
      </c>
    </row>
    <row r="107" spans="1:5" ht="32.25" customHeight="1">
      <c r="A107" s="3" t="s">
        <v>334</v>
      </c>
      <c r="B107" s="32" t="s">
        <v>322</v>
      </c>
      <c r="C107" s="44">
        <f>SUM(C108,C109)</f>
        <v>1400</v>
      </c>
      <c r="D107" s="44">
        <f>SUM(D108,D109)</f>
        <v>2155</v>
      </c>
      <c r="E107" s="90">
        <f t="shared" si="1"/>
        <v>153.92857142857144</v>
      </c>
    </row>
    <row r="108" spans="1:5" ht="66" customHeight="1">
      <c r="A108" s="49" t="s">
        <v>217</v>
      </c>
      <c r="B108" s="50" t="s">
        <v>166</v>
      </c>
      <c r="C108" s="81">
        <v>1350</v>
      </c>
      <c r="D108" s="44">
        <v>2119</v>
      </c>
      <c r="E108" s="90">
        <f t="shared" si="1"/>
        <v>156.96296296296296</v>
      </c>
    </row>
    <row r="109" spans="1:5" ht="66" customHeight="1">
      <c r="A109" s="49" t="s">
        <v>167</v>
      </c>
      <c r="B109" s="50" t="s">
        <v>168</v>
      </c>
      <c r="C109" s="81">
        <v>50</v>
      </c>
      <c r="D109" s="44">
        <v>36</v>
      </c>
      <c r="E109" s="90">
        <f t="shared" si="1"/>
        <v>72</v>
      </c>
    </row>
    <row r="110" spans="1:5" ht="66" customHeight="1">
      <c r="A110" s="3" t="s">
        <v>335</v>
      </c>
      <c r="B110" s="32" t="s">
        <v>323</v>
      </c>
      <c r="C110" s="82">
        <v>1300</v>
      </c>
      <c r="D110" s="44">
        <v>350</v>
      </c>
      <c r="E110" s="90">
        <f t="shared" si="1"/>
        <v>26.923076923076923</v>
      </c>
    </row>
    <row r="111" spans="1:5" ht="66" customHeight="1">
      <c r="A111" s="3" t="s">
        <v>324</v>
      </c>
      <c r="B111" s="32" t="s">
        <v>325</v>
      </c>
      <c r="C111" s="82">
        <v>600</v>
      </c>
      <c r="D111" s="44">
        <v>32</v>
      </c>
      <c r="E111" s="90">
        <f t="shared" si="1"/>
        <v>5.333333333333334</v>
      </c>
    </row>
    <row r="112" spans="1:5" ht="49.5" customHeight="1">
      <c r="A112" s="11" t="s">
        <v>6</v>
      </c>
      <c r="B112" s="42" t="s">
        <v>7</v>
      </c>
      <c r="C112" s="44">
        <f>SUM(C113)</f>
        <v>10</v>
      </c>
      <c r="D112" s="44">
        <f>SUM(D113)</f>
        <v>267</v>
      </c>
      <c r="E112" s="90">
        <f t="shared" si="1"/>
        <v>2670</v>
      </c>
    </row>
    <row r="113" spans="1:5" ht="49.5" customHeight="1">
      <c r="A113" s="49" t="s">
        <v>169</v>
      </c>
      <c r="B113" s="54" t="s">
        <v>170</v>
      </c>
      <c r="C113" s="81">
        <v>10</v>
      </c>
      <c r="D113" s="44">
        <v>267</v>
      </c>
      <c r="E113" s="90"/>
    </row>
    <row r="114" spans="1:5" ht="33" customHeight="1">
      <c r="A114" s="49" t="s">
        <v>211</v>
      </c>
      <c r="B114" s="54" t="s">
        <v>212</v>
      </c>
      <c r="C114" s="81">
        <f>SUM(C115)</f>
        <v>0</v>
      </c>
      <c r="D114" s="81">
        <f>SUM(D115)</f>
        <v>120</v>
      </c>
      <c r="E114" s="90"/>
    </row>
    <row r="115" spans="1:5" ht="49.5" customHeight="1">
      <c r="A115" s="49" t="s">
        <v>213</v>
      </c>
      <c r="B115" s="54" t="s">
        <v>214</v>
      </c>
      <c r="C115" s="81"/>
      <c r="D115" s="44">
        <v>120</v>
      </c>
      <c r="E115" s="90"/>
    </row>
    <row r="116" spans="1:5" ht="79.5" customHeight="1">
      <c r="A116" s="3" t="s">
        <v>326</v>
      </c>
      <c r="B116" s="32" t="s">
        <v>327</v>
      </c>
      <c r="C116" s="44">
        <f>SUM(C117:C122)</f>
        <v>7000</v>
      </c>
      <c r="D116" s="44">
        <f>SUM(D117:D122)</f>
        <v>7669</v>
      </c>
      <c r="E116" s="90">
        <f t="shared" si="1"/>
        <v>109.55714285714286</v>
      </c>
    </row>
    <row r="117" spans="1:5" ht="33.75" customHeight="1">
      <c r="A117" s="61" t="s">
        <v>171</v>
      </c>
      <c r="B117" s="52" t="s">
        <v>172</v>
      </c>
      <c r="C117" s="33">
        <v>1020</v>
      </c>
      <c r="D117" s="44">
        <v>1281</v>
      </c>
      <c r="E117" s="90">
        <f t="shared" si="1"/>
        <v>125.58823529411765</v>
      </c>
    </row>
    <row r="118" spans="1:5" ht="32.25" customHeight="1">
      <c r="A118" s="61" t="s">
        <v>248</v>
      </c>
      <c r="B118" s="52" t="s">
        <v>173</v>
      </c>
      <c r="C118" s="33">
        <v>210</v>
      </c>
      <c r="D118" s="44">
        <v>220</v>
      </c>
      <c r="E118" s="90">
        <f t="shared" si="1"/>
        <v>104.76190476190477</v>
      </c>
    </row>
    <row r="119" spans="1:5" ht="32.25" customHeight="1">
      <c r="A119" s="51" t="s">
        <v>174</v>
      </c>
      <c r="B119" s="52" t="s">
        <v>175</v>
      </c>
      <c r="C119" s="33">
        <v>1050</v>
      </c>
      <c r="D119" s="44">
        <v>1059</v>
      </c>
      <c r="E119" s="90">
        <f t="shared" si="1"/>
        <v>100.85714285714286</v>
      </c>
    </row>
    <row r="120" spans="1:5" ht="32.25" customHeight="1">
      <c r="A120" s="61" t="s">
        <v>176</v>
      </c>
      <c r="B120" s="52" t="s">
        <v>180</v>
      </c>
      <c r="C120" s="33">
        <v>0</v>
      </c>
      <c r="D120" s="44">
        <v>50</v>
      </c>
      <c r="E120" s="90"/>
    </row>
    <row r="121" spans="1:5" ht="32.25" customHeight="1">
      <c r="A121" s="61" t="s">
        <v>177</v>
      </c>
      <c r="B121" s="52" t="s">
        <v>181</v>
      </c>
      <c r="C121" s="33">
        <v>4135</v>
      </c>
      <c r="D121" s="44">
        <v>4365</v>
      </c>
      <c r="E121" s="90">
        <f t="shared" si="1"/>
        <v>105.56227327690448</v>
      </c>
    </row>
    <row r="122" spans="1:5" ht="33.75" customHeight="1">
      <c r="A122" s="61" t="s">
        <v>179</v>
      </c>
      <c r="B122" s="52" t="s">
        <v>182</v>
      </c>
      <c r="C122" s="33">
        <v>585</v>
      </c>
      <c r="D122" s="44">
        <v>694</v>
      </c>
      <c r="E122" s="90">
        <f t="shared" si="1"/>
        <v>118.63247863247864</v>
      </c>
    </row>
    <row r="123" spans="1:5" ht="66" customHeight="1">
      <c r="A123" s="3" t="s">
        <v>328</v>
      </c>
      <c r="B123" s="32" t="s">
        <v>329</v>
      </c>
      <c r="C123" s="82">
        <v>4800</v>
      </c>
      <c r="D123" s="44">
        <v>6562</v>
      </c>
      <c r="E123" s="90">
        <f t="shared" si="1"/>
        <v>136.70833333333334</v>
      </c>
    </row>
    <row r="124" spans="1:5" ht="32.25" customHeight="1">
      <c r="A124" s="3" t="s">
        <v>330</v>
      </c>
      <c r="B124" s="32" t="s">
        <v>331</v>
      </c>
      <c r="C124" s="44">
        <v>25885</v>
      </c>
      <c r="D124" s="44">
        <v>33413</v>
      </c>
      <c r="E124" s="90">
        <f t="shared" si="1"/>
        <v>129.08248020088854</v>
      </c>
    </row>
    <row r="125" spans="1:5" ht="49.5" customHeight="1">
      <c r="A125" s="11" t="s">
        <v>16</v>
      </c>
      <c r="B125" s="42" t="s">
        <v>8</v>
      </c>
      <c r="C125" s="44">
        <f>SUM(C128)</f>
        <v>10</v>
      </c>
      <c r="D125" s="44">
        <f>SUM(D126)</f>
        <v>72</v>
      </c>
      <c r="E125" s="90">
        <f t="shared" si="1"/>
        <v>720</v>
      </c>
    </row>
    <row r="126" spans="1:5" ht="49.5" customHeight="1">
      <c r="A126" s="61" t="s">
        <v>218</v>
      </c>
      <c r="B126" s="68" t="s">
        <v>219</v>
      </c>
      <c r="C126" s="33">
        <v>10</v>
      </c>
      <c r="D126" s="44">
        <v>72</v>
      </c>
      <c r="E126" s="90">
        <f t="shared" si="1"/>
        <v>720</v>
      </c>
    </row>
    <row r="127" spans="1:5" ht="35.25" customHeight="1">
      <c r="A127" s="11" t="s">
        <v>220</v>
      </c>
      <c r="B127" s="42" t="s">
        <v>221</v>
      </c>
      <c r="C127" s="44">
        <f>SUM(C128)</f>
        <v>10</v>
      </c>
      <c r="D127" s="44">
        <f>SUM(D128)</f>
        <v>566</v>
      </c>
      <c r="E127" s="90">
        <f t="shared" si="1"/>
        <v>5660</v>
      </c>
    </row>
    <row r="128" spans="1:5" ht="32.25" customHeight="1">
      <c r="A128" s="11" t="s">
        <v>19</v>
      </c>
      <c r="B128" s="42" t="s">
        <v>20</v>
      </c>
      <c r="C128" s="86">
        <v>10</v>
      </c>
      <c r="D128" s="44">
        <v>566</v>
      </c>
      <c r="E128" s="90">
        <f t="shared" si="1"/>
        <v>5660</v>
      </c>
    </row>
    <row r="129" spans="1:5" ht="32.25" customHeight="1">
      <c r="A129" s="3" t="s">
        <v>332</v>
      </c>
      <c r="B129" s="32" t="s">
        <v>333</v>
      </c>
      <c r="C129" s="44">
        <f>SUM(C130)</f>
        <v>24670</v>
      </c>
      <c r="D129" s="44">
        <f>SUM(D130)</f>
        <v>27328</v>
      </c>
      <c r="E129" s="90">
        <f t="shared" si="1"/>
        <v>110.77421970004053</v>
      </c>
    </row>
    <row r="130" spans="1:5" ht="49.5" customHeight="1">
      <c r="A130" s="51" t="s">
        <v>183</v>
      </c>
      <c r="B130" s="52" t="s">
        <v>184</v>
      </c>
      <c r="C130" s="33">
        <v>24670</v>
      </c>
      <c r="D130" s="44">
        <v>27328</v>
      </c>
      <c r="E130" s="90">
        <f t="shared" si="1"/>
        <v>110.77421970004053</v>
      </c>
    </row>
    <row r="131" spans="1:5" ht="12" customHeight="1">
      <c r="A131" s="12"/>
      <c r="B131" s="62"/>
      <c r="C131" s="84"/>
      <c r="D131" s="44"/>
      <c r="E131" s="90"/>
    </row>
    <row r="132" spans="1:5" ht="16.5" customHeight="1">
      <c r="A132" s="13" t="s">
        <v>370</v>
      </c>
      <c r="B132" s="20" t="s">
        <v>319</v>
      </c>
      <c r="C132" s="43">
        <f>SUM(C133,C135)</f>
        <v>50</v>
      </c>
      <c r="D132" s="43">
        <f>SUM(D133,D135)</f>
        <v>121</v>
      </c>
      <c r="E132" s="94">
        <f t="shared" si="1"/>
        <v>242</v>
      </c>
    </row>
    <row r="133" spans="1:5" ht="16.5" customHeight="1">
      <c r="A133" s="4" t="s">
        <v>186</v>
      </c>
      <c r="B133" s="22" t="s">
        <v>187</v>
      </c>
      <c r="C133" s="44">
        <f>SUM(C134)</f>
        <v>0</v>
      </c>
      <c r="D133" s="44">
        <f>SUM(D134)</f>
        <v>22</v>
      </c>
      <c r="E133" s="95" t="s">
        <v>223</v>
      </c>
    </row>
    <row r="134" spans="1:5" ht="33.75" customHeight="1">
      <c r="A134" s="4" t="s">
        <v>21</v>
      </c>
      <c r="B134" s="22" t="s">
        <v>22</v>
      </c>
      <c r="C134" s="84">
        <v>0</v>
      </c>
      <c r="D134" s="44">
        <v>22</v>
      </c>
      <c r="E134" s="91" t="s">
        <v>223</v>
      </c>
    </row>
    <row r="135" spans="1:5" ht="15.75" customHeight="1">
      <c r="A135" s="63" t="s">
        <v>370</v>
      </c>
      <c r="B135" s="59" t="s">
        <v>185</v>
      </c>
      <c r="C135" s="44">
        <f>SUM(C136)</f>
        <v>50</v>
      </c>
      <c r="D135" s="44">
        <f>SUM(D136)</f>
        <v>99</v>
      </c>
      <c r="E135" s="90">
        <f t="shared" si="1"/>
        <v>198</v>
      </c>
    </row>
    <row r="136" spans="1:5" ht="16.5" customHeight="1">
      <c r="A136" s="4" t="s">
        <v>320</v>
      </c>
      <c r="B136" s="22" t="s">
        <v>321</v>
      </c>
      <c r="C136" s="84">
        <v>50</v>
      </c>
      <c r="D136" s="44">
        <v>99</v>
      </c>
      <c r="E136" s="90">
        <f t="shared" si="1"/>
        <v>198</v>
      </c>
    </row>
    <row r="137" spans="1:5" ht="11.25" customHeight="1">
      <c r="A137" s="6"/>
      <c r="B137" s="64"/>
      <c r="C137" s="80"/>
      <c r="D137" s="44"/>
      <c r="E137" s="90"/>
    </row>
    <row r="138" spans="1:5" ht="32.25" customHeight="1">
      <c r="A138" s="15" t="s">
        <v>23</v>
      </c>
      <c r="B138" s="65" t="s">
        <v>12</v>
      </c>
      <c r="C138" s="43">
        <f>SUM(C139)</f>
        <v>-24441</v>
      </c>
      <c r="D138" s="43">
        <f>SUM(D139)</f>
        <v>-24441</v>
      </c>
      <c r="E138" s="94">
        <f t="shared" si="1"/>
        <v>100</v>
      </c>
    </row>
    <row r="139" spans="1:5" ht="49.5" customHeight="1">
      <c r="A139" s="4" t="s">
        <v>80</v>
      </c>
      <c r="B139" s="32" t="s">
        <v>13</v>
      </c>
      <c r="C139" s="82">
        <v>-24441</v>
      </c>
      <c r="D139" s="44">
        <v>-24441</v>
      </c>
      <c r="E139" s="90">
        <f t="shared" si="1"/>
        <v>100</v>
      </c>
    </row>
    <row r="140" spans="1:5" ht="12" customHeight="1">
      <c r="A140" s="16"/>
      <c r="B140" s="66"/>
      <c r="C140" s="87"/>
      <c r="D140" s="44"/>
      <c r="E140" s="90"/>
    </row>
    <row r="141" spans="1:5" ht="16.5" customHeight="1">
      <c r="A141" s="17" t="s">
        <v>24</v>
      </c>
      <c r="B141" s="18" t="s">
        <v>25</v>
      </c>
      <c r="C141" s="19">
        <f>C142+C217</f>
        <v>2652794</v>
      </c>
      <c r="D141" s="19">
        <f>D142+D217</f>
        <v>2633853</v>
      </c>
      <c r="E141" s="94">
        <f t="shared" si="1"/>
        <v>99.28599808353005</v>
      </c>
    </row>
    <row r="142" spans="1:5" ht="32.25" customHeight="1">
      <c r="A142" s="107" t="s">
        <v>240</v>
      </c>
      <c r="B142" s="18" t="s">
        <v>241</v>
      </c>
      <c r="C142" s="19">
        <f>C143+C174+C203+C212</f>
        <v>2652488</v>
      </c>
      <c r="D142" s="19">
        <f>D143+D174+D203+D212</f>
        <v>2633547</v>
      </c>
      <c r="E142" s="94">
        <f t="shared" si="1"/>
        <v>99.28591571385054</v>
      </c>
    </row>
    <row r="143" spans="1:5" ht="32.25" customHeight="1">
      <c r="A143" s="5" t="s">
        <v>26</v>
      </c>
      <c r="B143" s="20" t="s">
        <v>27</v>
      </c>
      <c r="C143" s="21">
        <f>SUM(C144,C146,C148,C150,C154,C158,C160,C162)</f>
        <v>1388031</v>
      </c>
      <c r="D143" s="21">
        <f>SUM(D144,D146,D148,D150,D154,D158,D160,D162)</f>
        <v>1369090</v>
      </c>
      <c r="E143" s="94">
        <f t="shared" si="1"/>
        <v>98.63540511703269</v>
      </c>
    </row>
    <row r="144" spans="1:5" ht="16.5" customHeight="1">
      <c r="A144" s="3" t="s">
        <v>263</v>
      </c>
      <c r="B144" s="96" t="s">
        <v>265</v>
      </c>
      <c r="C144" s="67">
        <f>C145</f>
        <v>15328</v>
      </c>
      <c r="D144" s="67">
        <f>D145</f>
        <v>15328</v>
      </c>
      <c r="E144" s="90">
        <f t="shared" si="1"/>
        <v>100</v>
      </c>
    </row>
    <row r="145" spans="1:5" ht="32.25" customHeight="1">
      <c r="A145" s="3" t="s">
        <v>264</v>
      </c>
      <c r="B145" s="96" t="s">
        <v>266</v>
      </c>
      <c r="C145" s="67">
        <v>15328</v>
      </c>
      <c r="D145" s="67">
        <v>15328</v>
      </c>
      <c r="E145" s="90">
        <f t="shared" si="1"/>
        <v>100</v>
      </c>
    </row>
    <row r="146" spans="1:5" ht="49.5" customHeight="1">
      <c r="A146" s="3" t="s">
        <v>267</v>
      </c>
      <c r="B146" s="96" t="s">
        <v>269</v>
      </c>
      <c r="C146" s="67">
        <f>C147</f>
        <v>2248</v>
      </c>
      <c r="D146" s="67">
        <f>D147</f>
        <v>2248</v>
      </c>
      <c r="E146" s="90">
        <f t="shared" si="1"/>
        <v>100</v>
      </c>
    </row>
    <row r="147" spans="1:5" ht="49.5" customHeight="1">
      <c r="A147" s="3" t="s">
        <v>268</v>
      </c>
      <c r="B147" s="96" t="s">
        <v>270</v>
      </c>
      <c r="C147" s="67">
        <v>2248</v>
      </c>
      <c r="D147" s="67">
        <v>2248</v>
      </c>
      <c r="E147" s="90">
        <f t="shared" si="1"/>
        <v>100</v>
      </c>
    </row>
    <row r="148" spans="1:5" ht="66" customHeight="1">
      <c r="A148" s="6" t="s">
        <v>243</v>
      </c>
      <c r="B148" s="96" t="s">
        <v>230</v>
      </c>
      <c r="C148" s="67">
        <f>C149</f>
        <v>19379</v>
      </c>
      <c r="D148" s="67">
        <f>D149</f>
        <v>19379</v>
      </c>
      <c r="E148" s="90">
        <f t="shared" si="1"/>
        <v>100</v>
      </c>
    </row>
    <row r="149" spans="1:5" ht="49.5" customHeight="1">
      <c r="A149" s="6" t="s">
        <v>242</v>
      </c>
      <c r="B149" s="96" t="s">
        <v>231</v>
      </c>
      <c r="C149" s="67">
        <v>19379</v>
      </c>
      <c r="D149" s="67">
        <v>19379</v>
      </c>
      <c r="E149" s="90">
        <f t="shared" si="1"/>
        <v>100</v>
      </c>
    </row>
    <row r="150" spans="1:5" ht="79.5" customHeight="1">
      <c r="A150" s="97" t="s">
        <v>224</v>
      </c>
      <c r="B150" s="96" t="s">
        <v>229</v>
      </c>
      <c r="C150" s="67">
        <f>C151</f>
        <v>657293</v>
      </c>
      <c r="D150" s="67">
        <f>D151</f>
        <v>657293</v>
      </c>
      <c r="E150" s="90">
        <f t="shared" si="1"/>
        <v>100</v>
      </c>
    </row>
    <row r="151" spans="1:5" ht="79.5" customHeight="1">
      <c r="A151" s="97" t="s">
        <v>225</v>
      </c>
      <c r="B151" s="96" t="s">
        <v>228</v>
      </c>
      <c r="C151" s="67">
        <f>C152+C153</f>
        <v>657293</v>
      </c>
      <c r="D151" s="67">
        <f>D152+D153</f>
        <v>657293</v>
      </c>
      <c r="E151" s="90">
        <f t="shared" si="1"/>
        <v>100</v>
      </c>
    </row>
    <row r="152" spans="1:5" ht="66" customHeight="1">
      <c r="A152" s="97" t="s">
        <v>226</v>
      </c>
      <c r="B152" s="96" t="s">
        <v>227</v>
      </c>
      <c r="C152" s="67">
        <v>502444</v>
      </c>
      <c r="D152" s="67">
        <v>502444</v>
      </c>
      <c r="E152" s="90">
        <f t="shared" si="1"/>
        <v>100</v>
      </c>
    </row>
    <row r="153" spans="1:5" ht="79.5" customHeight="1">
      <c r="A153" s="97" t="s">
        <v>112</v>
      </c>
      <c r="B153" s="96" t="s">
        <v>232</v>
      </c>
      <c r="C153" s="67">
        <v>154849</v>
      </c>
      <c r="D153" s="67">
        <v>154849</v>
      </c>
      <c r="E153" s="90">
        <f t="shared" si="1"/>
        <v>100</v>
      </c>
    </row>
    <row r="154" spans="1:5" ht="66" customHeight="1">
      <c r="A154" s="97" t="s">
        <v>233</v>
      </c>
      <c r="B154" s="96" t="s">
        <v>250</v>
      </c>
      <c r="C154" s="67">
        <f>C155</f>
        <v>15175</v>
      </c>
      <c r="D154" s="67">
        <f>D155</f>
        <v>15175</v>
      </c>
      <c r="E154" s="90">
        <f t="shared" si="1"/>
        <v>100</v>
      </c>
    </row>
    <row r="155" spans="1:5" ht="66" customHeight="1">
      <c r="A155" s="97" t="s">
        <v>234</v>
      </c>
      <c r="B155" s="96" t="s">
        <v>251</v>
      </c>
      <c r="C155" s="67">
        <f>C156+C157</f>
        <v>15175</v>
      </c>
      <c r="D155" s="67">
        <f>D156+D157</f>
        <v>15175</v>
      </c>
      <c r="E155" s="90">
        <f t="shared" si="1"/>
        <v>100</v>
      </c>
    </row>
    <row r="156" spans="1:5" ht="49.5" customHeight="1">
      <c r="A156" s="97" t="s">
        <v>235</v>
      </c>
      <c r="B156" s="96" t="s">
        <v>252</v>
      </c>
      <c r="C156" s="67">
        <v>10073</v>
      </c>
      <c r="D156" s="67">
        <v>10073</v>
      </c>
      <c r="E156" s="90">
        <f t="shared" si="1"/>
        <v>100</v>
      </c>
    </row>
    <row r="157" spans="1:5" ht="49.5" customHeight="1">
      <c r="A157" s="97" t="s">
        <v>113</v>
      </c>
      <c r="B157" s="96" t="s">
        <v>253</v>
      </c>
      <c r="C157" s="67">
        <v>5102</v>
      </c>
      <c r="D157" s="67">
        <v>5102</v>
      </c>
      <c r="E157" s="90">
        <f t="shared" si="1"/>
        <v>100</v>
      </c>
    </row>
    <row r="158" spans="1:5" ht="32.25" customHeight="1">
      <c r="A158" s="97" t="s">
        <v>255</v>
      </c>
      <c r="B158" s="96" t="s">
        <v>256</v>
      </c>
      <c r="C158" s="67">
        <f>C159</f>
        <v>22400</v>
      </c>
      <c r="D158" s="67">
        <f>D159</f>
        <v>22400</v>
      </c>
      <c r="E158" s="90">
        <f t="shared" si="1"/>
        <v>100</v>
      </c>
    </row>
    <row r="159" spans="1:5" ht="32.25" customHeight="1">
      <c r="A159" s="97" t="s">
        <v>257</v>
      </c>
      <c r="B159" s="96" t="s">
        <v>258</v>
      </c>
      <c r="C159" s="67">
        <v>22400</v>
      </c>
      <c r="D159" s="67">
        <v>22400</v>
      </c>
      <c r="E159" s="90">
        <f t="shared" si="1"/>
        <v>100</v>
      </c>
    </row>
    <row r="160" spans="1:5" ht="49.5" customHeight="1">
      <c r="A160" s="97" t="s">
        <v>277</v>
      </c>
      <c r="B160" s="96" t="s">
        <v>261</v>
      </c>
      <c r="C160" s="67">
        <f>C161</f>
        <v>345447</v>
      </c>
      <c r="D160" s="67">
        <f>D161</f>
        <v>329048</v>
      </c>
      <c r="E160" s="90">
        <f t="shared" si="1"/>
        <v>95.25281736416873</v>
      </c>
    </row>
    <row r="161" spans="1:5" ht="49.5" customHeight="1">
      <c r="A161" s="97" t="s">
        <v>278</v>
      </c>
      <c r="B161" s="96" t="s">
        <v>262</v>
      </c>
      <c r="C161" s="67">
        <v>345447</v>
      </c>
      <c r="D161" s="67">
        <v>329048</v>
      </c>
      <c r="E161" s="90">
        <f t="shared" si="1"/>
        <v>95.25281736416873</v>
      </c>
    </row>
    <row r="162" spans="1:5" ht="16.5" customHeight="1">
      <c r="A162" s="55" t="s">
        <v>188</v>
      </c>
      <c r="B162" s="74" t="s">
        <v>189</v>
      </c>
      <c r="C162" s="67">
        <f>C163</f>
        <v>310761</v>
      </c>
      <c r="D162" s="67">
        <f>D163</f>
        <v>308219</v>
      </c>
      <c r="E162" s="90">
        <f t="shared" si="1"/>
        <v>99.1820080383317</v>
      </c>
    </row>
    <row r="163" spans="1:5" ht="16.5" customHeight="1">
      <c r="A163" s="4" t="s">
        <v>28</v>
      </c>
      <c r="B163" s="22" t="s">
        <v>29</v>
      </c>
      <c r="C163" s="23">
        <f>C164+C165+C166+C167+C169+C170+C171+C172+C168</f>
        <v>310761</v>
      </c>
      <c r="D163" s="23">
        <f>D164+D165+D166+D167+D169+D170+D171+D172+D168</f>
        <v>308219</v>
      </c>
      <c r="E163" s="90">
        <f aca="true" t="shared" si="2" ref="E163:E220">(D163/C163)*100</f>
        <v>99.1820080383317</v>
      </c>
    </row>
    <row r="164" spans="1:5" ht="99" customHeight="1">
      <c r="A164" s="24" t="s">
        <v>31</v>
      </c>
      <c r="B164" s="22" t="s">
        <v>29</v>
      </c>
      <c r="C164" s="88">
        <v>33</v>
      </c>
      <c r="D164" s="25">
        <v>33</v>
      </c>
      <c r="E164" s="90">
        <f t="shared" si="2"/>
        <v>100</v>
      </c>
    </row>
    <row r="165" spans="1:5" ht="79.5" customHeight="1">
      <c r="A165" s="26" t="s">
        <v>32</v>
      </c>
      <c r="B165" s="22" t="s">
        <v>29</v>
      </c>
      <c r="C165" s="88">
        <v>3817</v>
      </c>
      <c r="D165" s="23">
        <v>3816</v>
      </c>
      <c r="E165" s="90">
        <f t="shared" si="2"/>
        <v>99.97380141472361</v>
      </c>
    </row>
    <row r="166" spans="1:5" ht="49.5" customHeight="1">
      <c r="A166" s="26" t="s">
        <v>33</v>
      </c>
      <c r="B166" s="22" t="s">
        <v>29</v>
      </c>
      <c r="C166" s="88">
        <v>14954</v>
      </c>
      <c r="D166" s="23">
        <v>14954</v>
      </c>
      <c r="E166" s="90">
        <f t="shared" si="2"/>
        <v>100</v>
      </c>
    </row>
    <row r="167" spans="1:5" ht="49.5" customHeight="1">
      <c r="A167" s="26" t="s">
        <v>254</v>
      </c>
      <c r="B167" s="22" t="s">
        <v>29</v>
      </c>
      <c r="C167" s="88">
        <v>4999</v>
      </c>
      <c r="D167" s="23">
        <v>2457</v>
      </c>
      <c r="E167" s="90">
        <f t="shared" si="2"/>
        <v>49.1498299659932</v>
      </c>
    </row>
    <row r="168" spans="1:5" ht="66" customHeight="1">
      <c r="A168" s="26" t="s">
        <v>275</v>
      </c>
      <c r="B168" s="22" t="s">
        <v>29</v>
      </c>
      <c r="C168" s="88">
        <v>180874</v>
      </c>
      <c r="D168" s="23">
        <v>180874</v>
      </c>
      <c r="E168" s="90">
        <f t="shared" si="2"/>
        <v>100</v>
      </c>
    </row>
    <row r="169" spans="1:5" ht="32.25" customHeight="1">
      <c r="A169" s="24" t="s">
        <v>69</v>
      </c>
      <c r="B169" s="22" t="s">
        <v>29</v>
      </c>
      <c r="C169" s="88">
        <v>7000</v>
      </c>
      <c r="D169" s="23">
        <v>7000</v>
      </c>
      <c r="E169" s="90">
        <f>(D169/C169)*100</f>
        <v>100</v>
      </c>
    </row>
    <row r="170" spans="1:5" ht="66" customHeight="1">
      <c r="A170" s="24" t="s">
        <v>34</v>
      </c>
      <c r="B170" s="22" t="s">
        <v>29</v>
      </c>
      <c r="C170" s="88">
        <v>48058</v>
      </c>
      <c r="D170" s="23">
        <v>48058</v>
      </c>
      <c r="E170" s="90">
        <f t="shared" si="2"/>
        <v>100</v>
      </c>
    </row>
    <row r="171" spans="1:5" ht="66" customHeight="1">
      <c r="A171" s="24" t="s">
        <v>144</v>
      </c>
      <c r="B171" s="22" t="s">
        <v>29</v>
      </c>
      <c r="C171" s="88">
        <v>50586</v>
      </c>
      <c r="D171" s="23">
        <v>50587</v>
      </c>
      <c r="E171" s="90">
        <f t="shared" si="2"/>
        <v>100.00197683153442</v>
      </c>
    </row>
    <row r="172" spans="1:5" ht="32.25" customHeight="1">
      <c r="A172" s="24" t="s">
        <v>245</v>
      </c>
      <c r="B172" s="22" t="s">
        <v>29</v>
      </c>
      <c r="C172" s="88">
        <v>440</v>
      </c>
      <c r="D172" s="23">
        <v>440</v>
      </c>
      <c r="E172" s="90">
        <f t="shared" si="2"/>
        <v>100</v>
      </c>
    </row>
    <row r="173" spans="1:5" ht="12" customHeight="1">
      <c r="A173" s="24"/>
      <c r="B173" s="22"/>
      <c r="C173" s="88"/>
      <c r="D173" s="23"/>
      <c r="E173" s="90"/>
    </row>
    <row r="174" spans="1:5" ht="32.25" customHeight="1">
      <c r="A174" s="27" t="s">
        <v>35</v>
      </c>
      <c r="B174" s="28" t="s">
        <v>36</v>
      </c>
      <c r="C174" s="19">
        <f>SUM(C175,C177,C179,C181,C191,C193,C195,C197,C199)</f>
        <v>1179063</v>
      </c>
      <c r="D174" s="19">
        <f>SUM(D175,D177,D179,D181,D191,D193,D195,D197,D199)</f>
        <v>1179063</v>
      </c>
      <c r="E174" s="94">
        <f t="shared" si="2"/>
        <v>100</v>
      </c>
    </row>
    <row r="175" spans="1:5" ht="32.25" customHeight="1">
      <c r="A175" s="11" t="s">
        <v>279</v>
      </c>
      <c r="B175" s="75" t="s">
        <v>259</v>
      </c>
      <c r="C175" s="29">
        <f>C176</f>
        <v>1550</v>
      </c>
      <c r="D175" s="29">
        <f>D176</f>
        <v>1550</v>
      </c>
      <c r="E175" s="90">
        <f t="shared" si="2"/>
        <v>100</v>
      </c>
    </row>
    <row r="176" spans="1:5" ht="32.25" customHeight="1">
      <c r="A176" s="11" t="s">
        <v>280</v>
      </c>
      <c r="B176" s="75" t="s">
        <v>260</v>
      </c>
      <c r="C176" s="29">
        <v>1550</v>
      </c>
      <c r="D176" s="29">
        <v>1550</v>
      </c>
      <c r="E176" s="90">
        <f t="shared" si="2"/>
        <v>100</v>
      </c>
    </row>
    <row r="177" spans="1:5" ht="32.25" customHeight="1">
      <c r="A177" s="61" t="s">
        <v>190</v>
      </c>
      <c r="B177" s="75" t="s">
        <v>191</v>
      </c>
      <c r="C177" s="29">
        <f>SUM(C178)</f>
        <v>50475</v>
      </c>
      <c r="D177" s="29">
        <f>SUM(D178)</f>
        <v>50475</v>
      </c>
      <c r="E177" s="90">
        <f t="shared" si="2"/>
        <v>100</v>
      </c>
    </row>
    <row r="178" spans="1:5" ht="32.25" customHeight="1">
      <c r="A178" s="4" t="s">
        <v>37</v>
      </c>
      <c r="B178" s="30" t="s">
        <v>38</v>
      </c>
      <c r="C178" s="33">
        <v>50475</v>
      </c>
      <c r="D178" s="29">
        <v>50475</v>
      </c>
      <c r="E178" s="90">
        <f t="shared" si="2"/>
        <v>100</v>
      </c>
    </row>
    <row r="179" spans="1:5" ht="49.5" customHeight="1">
      <c r="A179" s="3" t="s">
        <v>192</v>
      </c>
      <c r="B179" s="30" t="s">
        <v>193</v>
      </c>
      <c r="C179" s="29">
        <f>SUM(C180)</f>
        <v>97636</v>
      </c>
      <c r="D179" s="29">
        <f>SUM(D180)</f>
        <v>97636</v>
      </c>
      <c r="E179" s="90">
        <f t="shared" si="2"/>
        <v>100</v>
      </c>
    </row>
    <row r="180" spans="1:5" ht="49.5" customHeight="1">
      <c r="A180" s="3" t="s">
        <v>39</v>
      </c>
      <c r="B180" s="30" t="s">
        <v>40</v>
      </c>
      <c r="C180" s="33">
        <v>97636</v>
      </c>
      <c r="D180" s="31">
        <v>97636</v>
      </c>
      <c r="E180" s="90">
        <f t="shared" si="2"/>
        <v>100</v>
      </c>
    </row>
    <row r="181" spans="1:5" ht="32.25" customHeight="1">
      <c r="A181" s="51" t="s">
        <v>194</v>
      </c>
      <c r="B181" s="52" t="s">
        <v>195</v>
      </c>
      <c r="C181" s="31">
        <f>SUM(C182)</f>
        <v>73076</v>
      </c>
      <c r="D181" s="31">
        <f>SUM(D182)</f>
        <v>73076</v>
      </c>
      <c r="E181" s="90">
        <f t="shared" si="2"/>
        <v>100</v>
      </c>
    </row>
    <row r="182" spans="1:5" ht="32.25" customHeight="1">
      <c r="A182" s="3" t="s">
        <v>41</v>
      </c>
      <c r="B182" s="32" t="s">
        <v>42</v>
      </c>
      <c r="C182" s="31">
        <f>SUM(C183:C190)</f>
        <v>73076</v>
      </c>
      <c r="D182" s="31">
        <f>SUM(D183:D190)</f>
        <v>73076</v>
      </c>
      <c r="E182" s="90">
        <f t="shared" si="2"/>
        <v>100</v>
      </c>
    </row>
    <row r="183" spans="1:5" ht="32.25" customHeight="1">
      <c r="A183" s="24" t="s">
        <v>43</v>
      </c>
      <c r="B183" s="32" t="s">
        <v>42</v>
      </c>
      <c r="C183" s="33">
        <v>890</v>
      </c>
      <c r="D183" s="31">
        <v>890</v>
      </c>
      <c r="E183" s="90">
        <f t="shared" si="2"/>
        <v>100</v>
      </c>
    </row>
    <row r="184" spans="1:5" ht="49.5" customHeight="1">
      <c r="A184" s="24" t="s">
        <v>44</v>
      </c>
      <c r="B184" s="32" t="s">
        <v>42</v>
      </c>
      <c r="C184" s="33">
        <v>6675</v>
      </c>
      <c r="D184" s="31">
        <v>6675</v>
      </c>
      <c r="E184" s="90">
        <f t="shared" si="2"/>
        <v>100</v>
      </c>
    </row>
    <row r="185" spans="1:5" ht="32.25" customHeight="1">
      <c r="A185" s="24" t="s">
        <v>45</v>
      </c>
      <c r="B185" s="32" t="s">
        <v>42</v>
      </c>
      <c r="C185" s="33">
        <v>4160</v>
      </c>
      <c r="D185" s="31">
        <v>4160</v>
      </c>
      <c r="E185" s="90">
        <f t="shared" si="2"/>
        <v>100</v>
      </c>
    </row>
    <row r="186" spans="1:5" ht="79.5" customHeight="1">
      <c r="A186" s="24" t="s">
        <v>71</v>
      </c>
      <c r="B186" s="32" t="s">
        <v>42</v>
      </c>
      <c r="C186" s="33">
        <v>15</v>
      </c>
      <c r="D186" s="31">
        <v>15</v>
      </c>
      <c r="E186" s="90">
        <f t="shared" si="2"/>
        <v>100</v>
      </c>
    </row>
    <row r="187" spans="1:5" ht="49.5" customHeight="1">
      <c r="A187" s="24" t="s">
        <v>46</v>
      </c>
      <c r="B187" s="32" t="s">
        <v>42</v>
      </c>
      <c r="C187" s="33">
        <v>9789</v>
      </c>
      <c r="D187" s="31">
        <v>9789</v>
      </c>
      <c r="E187" s="90">
        <f t="shared" si="2"/>
        <v>100</v>
      </c>
    </row>
    <row r="188" spans="1:5" ht="49.5" customHeight="1">
      <c r="A188" s="24" t="s">
        <v>47</v>
      </c>
      <c r="B188" s="32" t="s">
        <v>42</v>
      </c>
      <c r="C188" s="33">
        <v>19580</v>
      </c>
      <c r="D188" s="31">
        <v>19580</v>
      </c>
      <c r="E188" s="90">
        <f t="shared" si="2"/>
        <v>100</v>
      </c>
    </row>
    <row r="189" spans="1:5" ht="79.5" customHeight="1">
      <c r="A189" s="24" t="s">
        <v>48</v>
      </c>
      <c r="B189" s="32" t="s">
        <v>42</v>
      </c>
      <c r="C189" s="33">
        <v>17256</v>
      </c>
      <c r="D189" s="31">
        <v>17256</v>
      </c>
      <c r="E189" s="90">
        <f t="shared" si="2"/>
        <v>100</v>
      </c>
    </row>
    <row r="190" spans="1:5" ht="66" customHeight="1">
      <c r="A190" s="41" t="s">
        <v>72</v>
      </c>
      <c r="B190" s="32" t="s">
        <v>42</v>
      </c>
      <c r="C190" s="33">
        <v>14711</v>
      </c>
      <c r="D190" s="31">
        <v>14711</v>
      </c>
      <c r="E190" s="90">
        <f>(D190/C190)*100</f>
        <v>100</v>
      </c>
    </row>
    <row r="191" spans="1:5" ht="66" customHeight="1">
      <c r="A191" s="51" t="s">
        <v>196</v>
      </c>
      <c r="B191" s="52" t="s">
        <v>197</v>
      </c>
      <c r="C191" s="31">
        <f>SUM(C192)</f>
        <v>21400</v>
      </c>
      <c r="D191" s="31">
        <f>SUM(D192)</f>
        <v>21400</v>
      </c>
      <c r="E191" s="90">
        <f t="shared" si="2"/>
        <v>100</v>
      </c>
    </row>
    <row r="192" spans="1:5" ht="66" customHeight="1">
      <c r="A192" s="3" t="s">
        <v>49</v>
      </c>
      <c r="B192" s="32" t="s">
        <v>50</v>
      </c>
      <c r="C192" s="33">
        <v>21400</v>
      </c>
      <c r="D192" s="31">
        <v>21400</v>
      </c>
      <c r="E192" s="90">
        <f t="shared" si="2"/>
        <v>100</v>
      </c>
    </row>
    <row r="193" spans="1:5" ht="79.5" customHeight="1">
      <c r="A193" s="51" t="s">
        <v>198</v>
      </c>
      <c r="B193" s="52" t="s">
        <v>199</v>
      </c>
      <c r="C193" s="31">
        <f>SUM(C194)</f>
        <v>42682</v>
      </c>
      <c r="D193" s="31">
        <f>SUM(D194)</f>
        <v>42682</v>
      </c>
      <c r="E193" s="90">
        <f t="shared" si="2"/>
        <v>100</v>
      </c>
    </row>
    <row r="194" spans="1:5" ht="66" customHeight="1">
      <c r="A194" s="4" t="s">
        <v>51</v>
      </c>
      <c r="B194" s="32" t="s">
        <v>52</v>
      </c>
      <c r="C194" s="33">
        <v>42682</v>
      </c>
      <c r="D194" s="31">
        <v>42682</v>
      </c>
      <c r="E194" s="90">
        <f t="shared" si="2"/>
        <v>100</v>
      </c>
    </row>
    <row r="195" spans="1:5" ht="49.5" customHeight="1">
      <c r="A195" s="51" t="s">
        <v>204</v>
      </c>
      <c r="B195" s="52" t="s">
        <v>205</v>
      </c>
      <c r="C195" s="31">
        <f>SUM(C196)</f>
        <v>31000</v>
      </c>
      <c r="D195" s="31">
        <f>SUM(D196)</f>
        <v>31000</v>
      </c>
      <c r="E195" s="90">
        <f t="shared" si="2"/>
        <v>100</v>
      </c>
    </row>
    <row r="196" spans="1:5" ht="49.5" customHeight="1">
      <c r="A196" s="6" t="s">
        <v>53</v>
      </c>
      <c r="B196" s="32" t="s">
        <v>54</v>
      </c>
      <c r="C196" s="33">
        <v>31000</v>
      </c>
      <c r="D196" s="31">
        <v>31000</v>
      </c>
      <c r="E196" s="90">
        <f t="shared" si="2"/>
        <v>100</v>
      </c>
    </row>
    <row r="197" spans="1:5" ht="66" customHeight="1">
      <c r="A197" s="51" t="s">
        <v>200</v>
      </c>
      <c r="B197" s="52" t="s">
        <v>201</v>
      </c>
      <c r="C197" s="31">
        <f>SUM(C198)</f>
        <v>41309</v>
      </c>
      <c r="D197" s="31">
        <f>SUM(D198)</f>
        <v>41309</v>
      </c>
      <c r="E197" s="90">
        <f t="shared" si="2"/>
        <v>100</v>
      </c>
    </row>
    <row r="198" spans="1:5" ht="66" customHeight="1">
      <c r="A198" s="6" t="s">
        <v>55</v>
      </c>
      <c r="B198" s="32" t="s">
        <v>56</v>
      </c>
      <c r="C198" s="33">
        <v>41309</v>
      </c>
      <c r="D198" s="31">
        <v>41309</v>
      </c>
      <c r="E198" s="90">
        <f t="shared" si="2"/>
        <v>100</v>
      </c>
    </row>
    <row r="199" spans="1:5" ht="16.5" customHeight="1">
      <c r="A199" s="69" t="s">
        <v>202</v>
      </c>
      <c r="B199" s="76" t="s">
        <v>203</v>
      </c>
      <c r="C199" s="31">
        <f>SUM(C200)</f>
        <v>819935</v>
      </c>
      <c r="D199" s="31">
        <f>SUM(D200)</f>
        <v>819935</v>
      </c>
      <c r="E199" s="90">
        <f t="shared" si="2"/>
        <v>100</v>
      </c>
    </row>
    <row r="200" spans="1:5" ht="16.5" customHeight="1">
      <c r="A200" s="3" t="s">
        <v>59</v>
      </c>
      <c r="B200" s="32" t="s">
        <v>60</v>
      </c>
      <c r="C200" s="31">
        <f>C201</f>
        <v>819935</v>
      </c>
      <c r="D200" s="31">
        <f>D201</f>
        <v>819935</v>
      </c>
      <c r="E200" s="90">
        <f t="shared" si="2"/>
        <v>100</v>
      </c>
    </row>
    <row r="201" spans="1:5" ht="32.25" customHeight="1">
      <c r="A201" s="24" t="s">
        <v>178</v>
      </c>
      <c r="B201" s="32" t="s">
        <v>60</v>
      </c>
      <c r="C201" s="33">
        <v>819935</v>
      </c>
      <c r="D201" s="33">
        <v>819935</v>
      </c>
      <c r="E201" s="90">
        <f t="shared" si="2"/>
        <v>100</v>
      </c>
    </row>
    <row r="202" spans="1:5" ht="12" customHeight="1">
      <c r="A202" s="24"/>
      <c r="B202" s="32"/>
      <c r="C202" s="33"/>
      <c r="D202" s="31"/>
      <c r="E202" s="90"/>
    </row>
    <row r="203" spans="1:5" ht="16.5" customHeight="1">
      <c r="A203" s="27" t="s">
        <v>61</v>
      </c>
      <c r="B203" s="18" t="s">
        <v>62</v>
      </c>
      <c r="C203" s="19">
        <f>SUM(C204,C206,C208)</f>
        <v>83237</v>
      </c>
      <c r="D203" s="19">
        <f>SUM(D204,D206,D208)</f>
        <v>83237</v>
      </c>
      <c r="E203" s="94">
        <f t="shared" si="2"/>
        <v>100</v>
      </c>
    </row>
    <row r="204" spans="1:5" ht="79.5" customHeight="1">
      <c r="A204" s="51" t="s">
        <v>206</v>
      </c>
      <c r="B204" s="52" t="s">
        <v>207</v>
      </c>
      <c r="C204" s="29">
        <f>SUM(C205)</f>
        <v>26237</v>
      </c>
      <c r="D204" s="29">
        <f>SUM(D205)</f>
        <v>26237</v>
      </c>
      <c r="E204" s="90">
        <f t="shared" si="2"/>
        <v>100</v>
      </c>
    </row>
    <row r="205" spans="1:5" ht="79.5" customHeight="1">
      <c r="A205" s="3" t="s">
        <v>63</v>
      </c>
      <c r="B205" s="32" t="s">
        <v>64</v>
      </c>
      <c r="C205" s="31">
        <v>26237</v>
      </c>
      <c r="D205" s="31">
        <v>26237</v>
      </c>
      <c r="E205" s="90">
        <f t="shared" si="2"/>
        <v>100</v>
      </c>
    </row>
    <row r="206" spans="1:5" ht="66" customHeight="1">
      <c r="A206" s="3" t="s">
        <v>222</v>
      </c>
      <c r="B206" s="32" t="s">
        <v>208</v>
      </c>
      <c r="C206" s="31">
        <f>SUM(C207)</f>
        <v>89</v>
      </c>
      <c r="D206" s="31">
        <f>SUM(D207)</f>
        <v>89</v>
      </c>
      <c r="E206" s="90">
        <f t="shared" si="2"/>
        <v>100</v>
      </c>
    </row>
    <row r="207" spans="1:5" ht="49.5" customHeight="1">
      <c r="A207" s="3" t="s">
        <v>74</v>
      </c>
      <c r="B207" s="32" t="s">
        <v>73</v>
      </c>
      <c r="C207" s="33">
        <v>89</v>
      </c>
      <c r="D207" s="31">
        <v>89</v>
      </c>
      <c r="E207" s="90">
        <f t="shared" si="2"/>
        <v>100</v>
      </c>
    </row>
    <row r="208" spans="1:5" ht="16.5" customHeight="1">
      <c r="A208" s="55" t="s">
        <v>209</v>
      </c>
      <c r="B208" s="74" t="s">
        <v>210</v>
      </c>
      <c r="C208" s="31">
        <f>SUM(C209)</f>
        <v>56911</v>
      </c>
      <c r="D208" s="31">
        <f>SUM(D209)</f>
        <v>56911</v>
      </c>
      <c r="E208" s="90">
        <f t="shared" si="2"/>
        <v>100</v>
      </c>
    </row>
    <row r="209" spans="1:5" ht="32.25" customHeight="1">
      <c r="A209" s="4" t="s">
        <v>65</v>
      </c>
      <c r="B209" s="22" t="s">
        <v>66</v>
      </c>
      <c r="C209" s="23">
        <f>C210+C211</f>
        <v>56911</v>
      </c>
      <c r="D209" s="23">
        <f>D210+D211</f>
        <v>56911</v>
      </c>
      <c r="E209" s="90">
        <f t="shared" si="2"/>
        <v>100</v>
      </c>
    </row>
    <row r="210" spans="1:5" ht="66" customHeight="1">
      <c r="A210" s="24" t="s">
        <v>77</v>
      </c>
      <c r="B210" s="22" t="s">
        <v>66</v>
      </c>
      <c r="C210" s="88">
        <v>30516</v>
      </c>
      <c r="D210" s="34">
        <v>30516</v>
      </c>
      <c r="E210" s="90">
        <f t="shared" si="2"/>
        <v>100</v>
      </c>
    </row>
    <row r="211" spans="1:5" ht="66" customHeight="1">
      <c r="A211" s="24" t="s">
        <v>67</v>
      </c>
      <c r="B211" s="22" t="s">
        <v>66</v>
      </c>
      <c r="C211" s="88">
        <v>26395</v>
      </c>
      <c r="D211" s="34">
        <v>26395</v>
      </c>
      <c r="E211" s="90">
        <f t="shared" si="2"/>
        <v>100</v>
      </c>
    </row>
    <row r="212" spans="1:5" ht="32.25" customHeight="1">
      <c r="A212" s="70" t="s">
        <v>244</v>
      </c>
      <c r="B212" s="18" t="s">
        <v>75</v>
      </c>
      <c r="C212" s="72">
        <f>SUM(C213)</f>
        <v>2157</v>
      </c>
      <c r="D212" s="72">
        <f>SUM(D213)</f>
        <v>2157</v>
      </c>
      <c r="E212" s="94">
        <f t="shared" si="2"/>
        <v>100</v>
      </c>
    </row>
    <row r="213" spans="1:5" ht="32.25" customHeight="1">
      <c r="A213" s="11" t="s">
        <v>215</v>
      </c>
      <c r="B213" s="42" t="s">
        <v>216</v>
      </c>
      <c r="C213" s="73">
        <f>SUM(C214)</f>
        <v>2157</v>
      </c>
      <c r="D213" s="73">
        <f>SUM(D214)</f>
        <v>2157</v>
      </c>
      <c r="E213" s="90">
        <f t="shared" si="2"/>
        <v>100</v>
      </c>
    </row>
    <row r="214" spans="1:5" ht="32.25" customHeight="1">
      <c r="A214" s="11" t="s">
        <v>76</v>
      </c>
      <c r="B214" s="42" t="s">
        <v>79</v>
      </c>
      <c r="C214" s="73">
        <f>C215</f>
        <v>2157</v>
      </c>
      <c r="D214" s="73">
        <f>D215</f>
        <v>2157</v>
      </c>
      <c r="E214" s="90">
        <f t="shared" si="2"/>
        <v>100</v>
      </c>
    </row>
    <row r="215" spans="1:5" ht="66" customHeight="1">
      <c r="A215" s="41" t="s">
        <v>78</v>
      </c>
      <c r="B215" s="42" t="s">
        <v>79</v>
      </c>
      <c r="C215" s="85">
        <v>2157</v>
      </c>
      <c r="D215" s="73">
        <v>2157</v>
      </c>
      <c r="E215" s="90">
        <f t="shared" si="2"/>
        <v>100</v>
      </c>
    </row>
    <row r="216" spans="1:5" ht="12" customHeight="1">
      <c r="A216" s="109"/>
      <c r="B216" s="42"/>
      <c r="C216" s="85"/>
      <c r="D216" s="73"/>
      <c r="E216" s="90"/>
    </row>
    <row r="217" spans="1:5" ht="16.5" customHeight="1">
      <c r="A217" s="111" t="s">
        <v>271</v>
      </c>
      <c r="B217" s="65" t="s">
        <v>272</v>
      </c>
      <c r="C217" s="112">
        <f>C218</f>
        <v>306</v>
      </c>
      <c r="D217" s="72">
        <f>D218</f>
        <v>306</v>
      </c>
      <c r="E217" s="94">
        <f t="shared" si="2"/>
        <v>100</v>
      </c>
    </row>
    <row r="218" spans="1:5" ht="16.5" customHeight="1">
      <c r="A218" s="110" t="s">
        <v>274</v>
      </c>
      <c r="B218" s="42" t="s">
        <v>273</v>
      </c>
      <c r="C218" s="85">
        <v>306</v>
      </c>
      <c r="D218" s="73">
        <v>306</v>
      </c>
      <c r="E218" s="90">
        <f t="shared" si="2"/>
        <v>100</v>
      </c>
    </row>
    <row r="219" spans="1:5" ht="12" customHeight="1">
      <c r="A219" s="35"/>
      <c r="B219" s="36"/>
      <c r="C219" s="113"/>
      <c r="D219" s="37"/>
      <c r="E219" s="89"/>
    </row>
    <row r="220" spans="1:5" ht="16.5" customHeight="1">
      <c r="A220" s="38" t="s">
        <v>68</v>
      </c>
      <c r="B220" s="39"/>
      <c r="C220" s="40">
        <f>SUM(C12,C141)</f>
        <v>6929051</v>
      </c>
      <c r="D220" s="40">
        <f>SUM(D12,D141)</f>
        <v>7156319</v>
      </c>
      <c r="E220" s="98">
        <f t="shared" si="2"/>
        <v>103.27992967579543</v>
      </c>
    </row>
    <row r="221" spans="1:4" ht="49.5" customHeight="1">
      <c r="A221" s="115" t="s">
        <v>70</v>
      </c>
      <c r="B221" s="115"/>
      <c r="C221" s="115"/>
      <c r="D221" s="115"/>
    </row>
  </sheetData>
  <sheetProtection/>
  <mergeCells count="7">
    <mergeCell ref="A221:D221"/>
    <mergeCell ref="A7:E7"/>
    <mergeCell ref="A8:E8"/>
    <mergeCell ref="B1:E1"/>
    <mergeCell ref="B3:E3"/>
    <mergeCell ref="B4:E4"/>
    <mergeCell ref="B5:E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Рогатых 607386</cp:lastModifiedBy>
  <cp:lastPrinted>2011-05-26T10:34:00Z</cp:lastPrinted>
  <dcterms:created xsi:type="dcterms:W3CDTF">2001-10-29T11:15:23Z</dcterms:created>
  <dcterms:modified xsi:type="dcterms:W3CDTF">2011-05-26T10:34:54Z</dcterms:modified>
  <cp:category/>
  <cp:version/>
  <cp:contentType/>
  <cp:contentStatus/>
</cp:coreProperties>
</file>