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'Исполнение'!$4:$4</definedName>
  </definedNames>
  <calcPr fullCalcOnLoad="1"/>
</workbook>
</file>

<file path=xl/sharedStrings.xml><?xml version="1.0" encoding="utf-8"?>
<sst xmlns="http://schemas.openxmlformats.org/spreadsheetml/2006/main" count="243" uniqueCount="212">
  <si>
    <t xml:space="preserve">       _________________________________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</si>
  <si>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</si>
  <si>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</si>
  <si>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</si>
  <si>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</si>
  <si>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</si>
  <si>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</si>
  <si>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</si>
  <si>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</si>
  <si>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</si>
  <si>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</si>
  <si>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</si>
  <si>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</si>
  <si>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</si>
  <si>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</si>
  <si>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</si>
  <si>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</si>
  <si>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</si>
  <si>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</si>
  <si>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</si>
  <si>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</si>
  <si>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 xml:space="preserve">ВСЕГО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</si>
  <si>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</si>
  <si>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</si>
  <si>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</si>
  <si>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</si>
  <si>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</si>
  <si>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</si>
  <si>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</si>
  <si>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</si>
  <si>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</si>
  <si>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</si>
  <si>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</si>
  <si>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</si>
  <si>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</si>
  <si>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</si>
  <si>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</si>
  <si>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</si>
  <si>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</si>
  <si>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</si>
  <si>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</si>
  <si>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</si>
  <si>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</si>
  <si>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</si>
  <si>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</si>
  <si>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</si>
  <si>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</si>
  <si>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</si>
  <si>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</si>
  <si>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</si>
  <si>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</si>
  <si>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</si>
  <si>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</si>
  <si>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</si>
  <si>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</si>
  <si>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</si>
  <si>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</si>
  <si>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</si>
  <si>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</si>
  <si>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</si>
  <si>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</si>
  <si>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</si>
  <si>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</si>
  <si>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</si>
  <si>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</si>
  <si>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</si>
  <si>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</si>
  <si>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</si>
  <si>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</si>
  <si>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</si>
  <si>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</si>
  <si>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</si>
  <si>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</si>
  <si>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</si>
  <si>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</si>
  <si>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</si>
  <si>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</si>
  <si>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</si>
  <si>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</si>
  <si>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</si>
  <si>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</si>
  <si>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</si>
  <si>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</si>
  <si>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</si>
  <si>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000 1 14 06024 04 0000 420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</si>
  <si>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</si>
  <si>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</si>
  <si>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</si>
  <si>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</si>
  <si>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</si>
  <si>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</si>
  <si>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</si>
  <si>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</si>
  <si>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</si>
  <si>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</si>
  <si>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</si>
  <si>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</si>
  <si>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</si>
  <si>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</si>
  <si>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</si>
  <si>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</si>
  <si>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</si>
  <si>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</si>
  <si>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</si>
  <si>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</si>
  <si>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</si>
  <si>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</si>
  <si>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</si>
  <si>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</si>
  <si>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</si>
  <si>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</si>
  <si>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</si>
  <si>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</si>
  <si>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</si>
  <si>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</si>
  <si>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</si>
  <si>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</si>
  <si>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</si>
  <si>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</si>
  <si>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</si>
  <si>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</si>
  <si>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</si>
  <si>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</si>
  <si>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</si>
  <si>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</si>
  <si>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</si>
  <si>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</si>
  <si>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на софинансирование объектов капитального строительства собственности муниципальных образований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</si>
  <si>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</si>
  <si>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</si>
  <si>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</si>
  <si>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</si>
  <si>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</si>
  <si>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</si>
  <si>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</si>
  <si>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</si>
  <si>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</si>
  <si>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</si>
  <si>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</si>
  <si>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</si>
  <si>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</si>
  <si>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 xml:space="preserve">на реализацию социально экономической целевой программы Архангельской области "Развитие общего образования и воспитание детей" на 2006-2008 годы 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</si>
  <si>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</si>
  <si>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</si>
  <si>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</si>
  <si>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</si>
  <si>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</si>
  <si>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</si>
  <si>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</si>
  <si>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</si>
  <si>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</si>
  <si>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</si>
  <si>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</si>
  <si>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</si>
  <si>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</si>
  <si>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</si>
  <si>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</si>
  <si>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</si>
  <si>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</si>
  <si>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</si>
  <si>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</si>
  <si>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</si>
  <si>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</si>
  <si>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</si>
  <si>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</si>
  <si>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</si>
  <si>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</si>
  <si>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Источники доходов</t>
  </si>
  <si>
    <t>резервные фонды исполнительных органов государственной власти субъектов Российской Федерации</t>
  </si>
  <si>
    <t>на покрытие убытков, возникающих в результате государственного регулирования тарифов на топливо печное бытовое, реализуемое гражданам</t>
  </si>
  <si>
    <t>Уточнен. бюджетные назначения, тыс.руб.</t>
  </si>
  <si>
    <t>Процент исполнения к уточнен. бюджетн. назнач.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</si>
  <si>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</si>
  <si>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</si>
  <si>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</si>
  <si>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</si>
  <si>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</si>
  <si>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</si>
  <si>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000 2 02 02088 04 0000 151</t>
  </si>
  <si>
    <t>000 2 02 02088 04 0001 151</t>
  </si>
  <si>
    <t>000 2 02 02088 04 0002 151</t>
  </si>
  <si>
    <t>000 2 02 02089 04 0000 151</t>
  </si>
  <si>
    <t>000 2 02 02089 04 0001 151</t>
  </si>
  <si>
    <t>000 2 02 02089 04 0002 151</t>
  </si>
  <si>
    <t>на ремонт улично-дорожной сети</t>
  </si>
  <si>
    <t>на покрытие убытков, возникающих в результате государственного регулирования тарифов в области морского и речного транспорта</t>
  </si>
  <si>
    <t>на возмещение расходов по оказанию помощи семьям, выезжающим с северных территорий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</si>
  <si>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</si>
  <si>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000 2 02 02079 04 0000 151</t>
  </si>
  <si>
    <t>на поддержку садоводнических, огороднических и дачных некоммерческих объединений граждан</t>
  </si>
  <si>
    <t>Субвенции бюджетам городских округов на внедрение инновационных образовательных программ</t>
  </si>
  <si>
    <t>000 2 02 03028 04 0000 151</t>
  </si>
  <si>
    <t>Утверждено по бюджету решением от 25.06.2008, тыс. руб.</t>
  </si>
  <si>
    <t>Кассовое исполнение за 9 месяцев,     тыс. руб.</t>
  </si>
  <si>
    <t>Субсидии бюджетам городских округов на внедрение инновационных образовательных программ</t>
  </si>
  <si>
    <t>000 2 02 02022 04 0000 151</t>
  </si>
  <si>
    <t>000 2 02 03055 04 0000 151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</si>
  <si>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</si>
  <si>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__________________________________</t>
  </si>
  <si>
    <t>Единый сельскохозяйственнй налог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</si>
  <si>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</si>
  <si>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</si>
  <si>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</si>
  <si>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</si>
  <si>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</si>
  <si>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</si>
  <si>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</si>
  <si>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</si>
  <si>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000 1 16 33000 00 0000 140</t>
  </si>
  <si>
    <t>Суммы по искам о возмещении вреда, причиненного окружающей среде</t>
  </si>
  <si>
    <t>000 1 17 08000 01 0000 180</t>
  </si>
  <si>
    <t>2. Отчет об исполнении городского бюджета по доходам за 9 месяцев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</si>
</sst>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top" wrapText="1"/>
    </xf>
    <xf numFmtId="0" fontId="5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4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" fillId="0" borderId="18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top" wrapText="1"/>
    </xf>
    <xf numFmtId="3" fontId="3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/>
    </xf>
    <xf numFmtId="0" fontId="1" fillId="0" borderId="25" xfId="0" applyFont="1" applyBorder="1" applyAlignment="1">
      <alignment horizontal="left" vertical="top" wrapText="1" indent="2"/>
    </xf>
    <xf numFmtId="0" fontId="3" fillId="0" borderId="24" xfId="0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/>
    </xf>
    <xf numFmtId="0" fontId="3" fillId="0" borderId="25" xfId="0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35" xfId="0" applyFont="1" applyBorder="1" applyAlignment="1">
      <alignment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0" fontId="1" fillId="0" borderId="25" xfId="0" applyFont="1" applyBorder="1" applyAlignment="1">
      <alignment vertical="top" wrapText="1"/>
    </xf>
    <xf numFmtId="0" fontId="1" fillId="0" borderId="25" xfId="0" applyFont="1" applyFill="1" applyBorder="1" applyAlignment="1">
      <alignment horizontal="left" vertical="top" wrapText="1" indent="2"/>
    </xf>
    <xf numFmtId="3" fontId="1" fillId="0" borderId="26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29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1" fillId="0" borderId="2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0" borderId="36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right" wrapText="1"/>
    </xf>
    <xf numFmtId="0" fontId="1" fillId="0" borderId="27" xfId="0" applyFont="1" applyBorder="1" applyAlignment="1">
      <alignment horizontal="left" vertical="top" wrapText="1" indent="2"/>
    </xf>
    <xf numFmtId="3" fontId="1" fillId="0" borderId="38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5.00390625" style="0" customWidth="1"/>
    <col min="2" max="2" width="28.875" style="0" customWidth="1"/>
    <col min="3" max="4" width="10.625" style="0" hidden="1" customWidth="1"/>
    <col min="5" max="5" width="11.125" style="0" customWidth="1"/>
    <col min="6" max="6" width="10.375" style="0" hidden="1" customWidth="1"/>
  </cols>
  <sheetData>
    <row r="1" spans="1:6" ht="16.5">
      <c r="A1" s="104" t="s">
        <v>211</v>
      </c>
      <c r="B1" s="105"/>
      <c r="C1" s="105"/>
      <c r="D1" s="105"/>
      <c r="E1" s="106"/>
      <c r="F1" s="106"/>
    </row>
    <row r="2" spans="1:6" ht="16.5" customHeight="1">
      <c r="A2" s="95"/>
      <c r="B2" s="95"/>
      <c r="C2" s="95"/>
      <c r="D2" s="95"/>
      <c r="E2" s="95"/>
      <c r="F2" s="95"/>
    </row>
    <row r="3" spans="1:6" ht="52.5" customHeight="1">
      <c r="A3" s="66" t="s">
        <v>167</v>
      </c>
      <c r="B3" s="67" t="s">
        <v>1</v>
      </c>
      <c r="C3" s="68" t="s">
        <v>192</v>
      </c>
      <c r="D3" s="68" t="s">
        <v>170</v>
      </c>
      <c r="E3" s="77" t="s">
        <v>193</v>
      </c>
      <c r="F3" s="77" t="s">
        <v>171</v>
      </c>
    </row>
    <row r="4" spans="1:6" ht="12" customHeight="1">
      <c r="A4" s="4">
        <v>1</v>
      </c>
      <c r="B4" s="5">
        <v>2</v>
      </c>
      <c r="C4" s="3">
        <v>3</v>
      </c>
      <c r="D4" s="3">
        <v>4</v>
      </c>
      <c r="E4" s="78">
        <v>3</v>
      </c>
      <c r="F4" s="78">
        <v>6</v>
      </c>
    </row>
    <row r="5" spans="1:6" ht="16.5" customHeight="1">
      <c r="A5" s="11" t="s">
        <v>146</v>
      </c>
      <c r="B5" s="26" t="s">
        <v>4</v>
      </c>
      <c r="C5" s="92">
        <f>SUM(C6,C9,C14,C20,C25,C30,C43,C46,C49,C56,C80)</f>
        <v>4580350</v>
      </c>
      <c r="D5" s="92">
        <f>SUM(D6,D9,D14,D20,D25,D30,D43,D46,D49,D56,D80)</f>
        <v>4580350</v>
      </c>
      <c r="E5" s="86">
        <f>E6+E9+E14+E20+E25+E30+E43+E46+E49+E56+E80</f>
        <v>3226412</v>
      </c>
      <c r="F5" s="89">
        <f>E5/D5*100</f>
        <v>70.44029386400602</v>
      </c>
    </row>
    <row r="6" spans="1:6" ht="16.5" customHeight="1">
      <c r="A6" s="56" t="s">
        <v>111</v>
      </c>
      <c r="B6" s="27" t="s">
        <v>5</v>
      </c>
      <c r="C6" s="6">
        <f>SUM(C7)</f>
        <v>2591800</v>
      </c>
      <c r="D6" s="6">
        <f>SUM(D7)</f>
        <v>2591800</v>
      </c>
      <c r="E6" s="80">
        <f>E7</f>
        <v>1772563</v>
      </c>
      <c r="F6" s="84">
        <f aca="true" t="shared" si="0" ref="F6:F70">E6/D6*100</f>
        <v>68.39119530827996</v>
      </c>
    </row>
    <row r="7" spans="1:6" ht="16.5" customHeight="1">
      <c r="A7" s="14" t="s">
        <v>2</v>
      </c>
      <c r="B7" s="28" t="s">
        <v>6</v>
      </c>
      <c r="C7" s="7">
        <v>2591800</v>
      </c>
      <c r="D7" s="7">
        <v>2591800</v>
      </c>
      <c r="E7" s="79">
        <v>1772563</v>
      </c>
      <c r="F7" s="83">
        <f t="shared" si="0"/>
        <v>68.39119530827996</v>
      </c>
    </row>
    <row r="8" spans="1:6" ht="12" customHeight="1">
      <c r="A8" s="14"/>
      <c r="B8" s="28"/>
      <c r="C8" s="7"/>
      <c r="D8" s="7"/>
      <c r="E8" s="79"/>
      <c r="F8" s="83"/>
    </row>
    <row r="9" spans="1:6" ht="16.5" customHeight="1">
      <c r="A9" s="56" t="s">
        <v>112</v>
      </c>
      <c r="B9" s="27" t="s">
        <v>7</v>
      </c>
      <c r="C9" s="80">
        <f>C10+C11+C12</f>
        <v>356930</v>
      </c>
      <c r="D9" s="80">
        <f>D10+D11+D12</f>
        <v>356930</v>
      </c>
      <c r="E9" s="80">
        <f>E10+E11+E12</f>
        <v>268447</v>
      </c>
      <c r="F9" s="84">
        <f t="shared" si="0"/>
        <v>75.20998515115008</v>
      </c>
    </row>
    <row r="10" spans="1:6" ht="32.25" customHeight="1">
      <c r="A10" s="14" t="s">
        <v>99</v>
      </c>
      <c r="B10" s="28" t="s">
        <v>39</v>
      </c>
      <c r="C10" s="9">
        <v>158400</v>
      </c>
      <c r="D10" s="9">
        <v>158400</v>
      </c>
      <c r="E10" s="79">
        <v>113584</v>
      </c>
      <c r="F10" s="83">
        <f t="shared" si="0"/>
        <v>71.70707070707071</v>
      </c>
    </row>
    <row r="11" spans="1:6" ht="32.25" customHeight="1">
      <c r="A11" s="14" t="s">
        <v>3</v>
      </c>
      <c r="B11" s="28" t="s">
        <v>29</v>
      </c>
      <c r="C11" s="9">
        <v>198500</v>
      </c>
      <c r="D11" s="9">
        <v>198500</v>
      </c>
      <c r="E11" s="79">
        <v>154829</v>
      </c>
      <c r="F11" s="83">
        <f t="shared" si="0"/>
        <v>77.99949622166247</v>
      </c>
    </row>
    <row r="12" spans="1:6" ht="18" customHeight="1">
      <c r="A12" s="14" t="s">
        <v>199</v>
      </c>
      <c r="B12" s="28" t="s">
        <v>200</v>
      </c>
      <c r="C12" s="9">
        <v>30</v>
      </c>
      <c r="D12" s="9">
        <v>30</v>
      </c>
      <c r="E12" s="79">
        <v>34</v>
      </c>
      <c r="F12" s="83"/>
    </row>
    <row r="13" spans="1:6" ht="12" customHeight="1">
      <c r="A13" s="14"/>
      <c r="B13" s="28"/>
      <c r="C13" s="9"/>
      <c r="D13" s="9"/>
      <c r="E13" s="79"/>
      <c r="F13" s="83"/>
    </row>
    <row r="14" spans="1:6" ht="16.5" customHeight="1">
      <c r="A14" s="56" t="s">
        <v>113</v>
      </c>
      <c r="B14" s="27" t="s">
        <v>8</v>
      </c>
      <c r="C14" s="6">
        <f>SUM(C15:C18)</f>
        <v>497300</v>
      </c>
      <c r="D14" s="6">
        <f>SUM(D15:D18)</f>
        <v>497300</v>
      </c>
      <c r="E14" s="80">
        <f>E15+E16+E17+E18</f>
        <v>343239</v>
      </c>
      <c r="F14" s="84">
        <f t="shared" si="0"/>
        <v>69.0205107580937</v>
      </c>
    </row>
    <row r="15" spans="1:6" ht="49.5" customHeight="1">
      <c r="A15" s="14" t="s">
        <v>40</v>
      </c>
      <c r="B15" s="28" t="s">
        <v>37</v>
      </c>
      <c r="C15" s="9">
        <v>20500</v>
      </c>
      <c r="D15" s="9">
        <v>20500</v>
      </c>
      <c r="E15" s="79">
        <v>22660</v>
      </c>
      <c r="F15" s="83">
        <f t="shared" si="0"/>
        <v>110.53658536585367</v>
      </c>
    </row>
    <row r="16" spans="1:6" ht="16.5" customHeight="1">
      <c r="A16" s="14" t="s">
        <v>26</v>
      </c>
      <c r="B16" s="28" t="s">
        <v>27</v>
      </c>
      <c r="C16" s="7">
        <v>310800</v>
      </c>
      <c r="D16" s="7">
        <v>310800</v>
      </c>
      <c r="E16" s="79">
        <v>194958</v>
      </c>
      <c r="F16" s="83">
        <f t="shared" si="0"/>
        <v>62.72779922779923</v>
      </c>
    </row>
    <row r="17" spans="1:6" ht="16.5" customHeight="1">
      <c r="A17" s="14" t="s">
        <v>38</v>
      </c>
      <c r="B17" s="28" t="s">
        <v>35</v>
      </c>
      <c r="C17" s="7">
        <v>1000</v>
      </c>
      <c r="D17" s="7">
        <v>1000</v>
      </c>
      <c r="E17" s="79">
        <v>3458</v>
      </c>
      <c r="F17" s="83">
        <f t="shared" si="0"/>
        <v>345.8</v>
      </c>
    </row>
    <row r="18" spans="1:6" ht="16.5" customHeight="1">
      <c r="A18" s="14" t="s">
        <v>9</v>
      </c>
      <c r="B18" s="28" t="s">
        <v>30</v>
      </c>
      <c r="C18" s="7">
        <v>165000</v>
      </c>
      <c r="D18" s="7">
        <v>165000</v>
      </c>
      <c r="E18" s="79">
        <v>122163</v>
      </c>
      <c r="F18" s="83">
        <f t="shared" si="0"/>
        <v>74.03818181818181</v>
      </c>
    </row>
    <row r="19" spans="1:6" ht="12" customHeight="1">
      <c r="A19" s="18"/>
      <c r="B19" s="28"/>
      <c r="C19" s="9"/>
      <c r="D19" s="9"/>
      <c r="E19" s="79"/>
      <c r="F19" s="83"/>
    </row>
    <row r="20" spans="1:6" ht="16.5" customHeight="1">
      <c r="A20" s="56" t="s">
        <v>114</v>
      </c>
      <c r="B20" s="27" t="s">
        <v>19</v>
      </c>
      <c r="C20" s="6">
        <f>SUM(C21:C23)</f>
        <v>45200</v>
      </c>
      <c r="D20" s="6">
        <f>SUM(D21:D23)</f>
        <v>45200</v>
      </c>
      <c r="E20" s="80">
        <f>E21+E22+E23</f>
        <v>31152</v>
      </c>
      <c r="F20" s="84">
        <f t="shared" si="0"/>
        <v>68.92035398230088</v>
      </c>
    </row>
    <row r="21" spans="1:6" ht="49.5" customHeight="1">
      <c r="A21" s="14" t="s">
        <v>147</v>
      </c>
      <c r="B21" s="28" t="s">
        <v>41</v>
      </c>
      <c r="C21" s="9">
        <v>21500</v>
      </c>
      <c r="D21" s="9">
        <v>21500</v>
      </c>
      <c r="E21" s="79">
        <v>15997</v>
      </c>
      <c r="F21" s="83">
        <f t="shared" si="0"/>
        <v>74.4046511627907</v>
      </c>
    </row>
    <row r="22" spans="1:6" ht="97.5" customHeight="1">
      <c r="A22" s="14" t="s">
        <v>42</v>
      </c>
      <c r="B22" s="28" t="s">
        <v>43</v>
      </c>
      <c r="C22" s="9">
        <v>23600</v>
      </c>
      <c r="D22" s="9">
        <v>23600</v>
      </c>
      <c r="E22" s="79">
        <v>15107</v>
      </c>
      <c r="F22" s="83">
        <f t="shared" si="0"/>
        <v>64.01271186440678</v>
      </c>
    </row>
    <row r="23" spans="1:6" ht="32.25" customHeight="1">
      <c r="A23" s="14" t="s">
        <v>64</v>
      </c>
      <c r="B23" s="28" t="s">
        <v>44</v>
      </c>
      <c r="C23" s="9">
        <v>100</v>
      </c>
      <c r="D23" s="9">
        <v>100</v>
      </c>
      <c r="E23" s="79">
        <v>48</v>
      </c>
      <c r="F23" s="83">
        <f t="shared" si="0"/>
        <v>48</v>
      </c>
    </row>
    <row r="24" spans="1:6" ht="12" customHeight="1">
      <c r="A24" s="18"/>
      <c r="B24" s="28"/>
      <c r="C24" s="7"/>
      <c r="D24" s="7"/>
      <c r="E24" s="79"/>
      <c r="F24" s="83"/>
    </row>
    <row r="25" spans="1:6" ht="32.25" customHeight="1">
      <c r="A25" s="56" t="s">
        <v>201</v>
      </c>
      <c r="B25" s="27" t="s">
        <v>45</v>
      </c>
      <c r="C25" s="8">
        <f>SUM(C26:C28)</f>
        <v>1000</v>
      </c>
      <c r="D25" s="8">
        <f>SUM(D26:D28)</f>
        <v>1000</v>
      </c>
      <c r="E25" s="80">
        <f>E26+E27+E28</f>
        <v>12803</v>
      </c>
      <c r="F25" s="84">
        <f t="shared" si="0"/>
        <v>1280.3000000000002</v>
      </c>
    </row>
    <row r="26" spans="1:6" ht="33" customHeight="1">
      <c r="A26" s="14" t="s">
        <v>65</v>
      </c>
      <c r="B26" s="34" t="s">
        <v>70</v>
      </c>
      <c r="C26" s="9">
        <v>400</v>
      </c>
      <c r="D26" s="9">
        <v>400</v>
      </c>
      <c r="E26" s="79">
        <v>10827</v>
      </c>
      <c r="F26" s="83">
        <f t="shared" si="0"/>
        <v>2706.75</v>
      </c>
    </row>
    <row r="27" spans="1:6" ht="32.25" customHeight="1">
      <c r="A27" s="14" t="s">
        <v>66</v>
      </c>
      <c r="B27" s="34" t="s">
        <v>69</v>
      </c>
      <c r="C27" s="9">
        <v>200</v>
      </c>
      <c r="D27" s="9">
        <v>200</v>
      </c>
      <c r="E27" s="79">
        <v>1376</v>
      </c>
      <c r="F27" s="83">
        <f t="shared" si="0"/>
        <v>688</v>
      </c>
    </row>
    <row r="28" spans="1:6" ht="18" customHeight="1">
      <c r="A28" s="14" t="s">
        <v>67</v>
      </c>
      <c r="B28" s="29" t="s">
        <v>68</v>
      </c>
      <c r="C28" s="9">
        <v>400</v>
      </c>
      <c r="D28" s="9">
        <v>400</v>
      </c>
      <c r="E28" s="79">
        <v>600</v>
      </c>
      <c r="F28" s="83">
        <f t="shared" si="0"/>
        <v>150</v>
      </c>
    </row>
    <row r="29" spans="1:6" ht="12" customHeight="1">
      <c r="A29" s="18"/>
      <c r="B29" s="28"/>
      <c r="C29" s="7"/>
      <c r="D29" s="7"/>
      <c r="E29" s="79"/>
      <c r="F29" s="83"/>
    </row>
    <row r="30" spans="1:6" ht="32.25" customHeight="1">
      <c r="A30" s="56" t="s">
        <v>115</v>
      </c>
      <c r="B30" s="27" t="s">
        <v>10</v>
      </c>
      <c r="C30" s="8">
        <f>SUM(C31,C33,C37,C39)</f>
        <v>468200</v>
      </c>
      <c r="D30" s="8">
        <f>SUM(D31,D33,D37,D39)</f>
        <v>468200</v>
      </c>
      <c r="E30" s="80">
        <f>E31+E33+E37+E39</f>
        <v>340699</v>
      </c>
      <c r="F30" s="84">
        <f t="shared" si="0"/>
        <v>72.76783425886373</v>
      </c>
    </row>
    <row r="31" spans="1:6" s="36" customFormat="1" ht="80.25" customHeight="1">
      <c r="A31" s="14" t="s">
        <v>100</v>
      </c>
      <c r="B31" s="28" t="s">
        <v>85</v>
      </c>
      <c r="C31" s="9">
        <f>SUM(C32)</f>
        <v>100</v>
      </c>
      <c r="D31" s="9">
        <f>SUM(D32)</f>
        <v>100</v>
      </c>
      <c r="E31" s="79">
        <f>E32</f>
        <v>2103</v>
      </c>
      <c r="F31" s="83">
        <f t="shared" si="0"/>
        <v>2103</v>
      </c>
    </row>
    <row r="32" spans="1:6" s="36" customFormat="1" ht="49.5" customHeight="1">
      <c r="A32" s="14" t="s">
        <v>86</v>
      </c>
      <c r="B32" s="28" t="s">
        <v>87</v>
      </c>
      <c r="C32" s="9">
        <v>100</v>
      </c>
      <c r="D32" s="9">
        <v>100</v>
      </c>
      <c r="E32" s="79">
        <v>2103</v>
      </c>
      <c r="F32" s="83">
        <f t="shared" si="0"/>
        <v>2103</v>
      </c>
    </row>
    <row r="33" spans="1:6" ht="80.25" customHeight="1">
      <c r="A33" s="14" t="s">
        <v>71</v>
      </c>
      <c r="B33" s="28" t="s">
        <v>11</v>
      </c>
      <c r="C33" s="9">
        <f>SUM(C34,C35,C36)</f>
        <v>435000</v>
      </c>
      <c r="D33" s="9">
        <f>SUM(D34,D35,D36)</f>
        <v>435000</v>
      </c>
      <c r="E33" s="79">
        <f>E34+E35+E36</f>
        <v>318216</v>
      </c>
      <c r="F33" s="83">
        <f t="shared" si="0"/>
        <v>73.15310344827586</v>
      </c>
    </row>
    <row r="34" spans="1:6" ht="80.25" customHeight="1">
      <c r="A34" s="14" t="s">
        <v>72</v>
      </c>
      <c r="B34" s="28" t="s">
        <v>73</v>
      </c>
      <c r="C34" s="9">
        <v>171700</v>
      </c>
      <c r="D34" s="9">
        <v>171700</v>
      </c>
      <c r="E34" s="79">
        <v>124030</v>
      </c>
      <c r="F34" s="83">
        <f t="shared" si="0"/>
        <v>72.23645894001164</v>
      </c>
    </row>
    <row r="35" spans="1:6" ht="66" customHeight="1">
      <c r="A35" s="14" t="s">
        <v>202</v>
      </c>
      <c r="B35" s="28" t="s">
        <v>74</v>
      </c>
      <c r="C35" s="9">
        <v>28300</v>
      </c>
      <c r="D35" s="9">
        <v>28300</v>
      </c>
      <c r="E35" s="79">
        <v>14676</v>
      </c>
      <c r="F35" s="83">
        <f t="shared" si="0"/>
        <v>51.85865724381625</v>
      </c>
    </row>
    <row r="36" spans="1:6" ht="66" customHeight="1">
      <c r="A36" s="14" t="s">
        <v>75</v>
      </c>
      <c r="B36" s="28" t="s">
        <v>31</v>
      </c>
      <c r="C36" s="9">
        <v>235000</v>
      </c>
      <c r="D36" s="9">
        <v>235000</v>
      </c>
      <c r="E36" s="79">
        <v>179510</v>
      </c>
      <c r="F36" s="83">
        <f t="shared" si="0"/>
        <v>76.38723404255319</v>
      </c>
    </row>
    <row r="37" spans="1:6" ht="32.25" customHeight="1">
      <c r="A37" s="14" t="s">
        <v>12</v>
      </c>
      <c r="B37" s="28" t="s">
        <v>13</v>
      </c>
      <c r="C37" s="9">
        <f>SUM(C38)</f>
        <v>6000</v>
      </c>
      <c r="D37" s="9">
        <f>SUM(D38)</f>
        <v>6000</v>
      </c>
      <c r="E37" s="79">
        <f>E38</f>
        <v>6799</v>
      </c>
      <c r="F37" s="83">
        <f t="shared" si="0"/>
        <v>113.31666666666666</v>
      </c>
    </row>
    <row r="38" spans="1:6" ht="49.5" customHeight="1">
      <c r="A38" s="14" t="s">
        <v>32</v>
      </c>
      <c r="B38" s="28" t="s">
        <v>33</v>
      </c>
      <c r="C38" s="9">
        <v>6000</v>
      </c>
      <c r="D38" s="9">
        <v>6000</v>
      </c>
      <c r="E38" s="79">
        <v>6799</v>
      </c>
      <c r="F38" s="83">
        <f t="shared" si="0"/>
        <v>113.31666666666666</v>
      </c>
    </row>
    <row r="39" spans="1:6" ht="80.25" customHeight="1">
      <c r="A39" s="14" t="s">
        <v>76</v>
      </c>
      <c r="B39" s="28" t="s">
        <v>77</v>
      </c>
      <c r="C39" s="9">
        <f>SUM(C40,C41)</f>
        <v>27100</v>
      </c>
      <c r="D39" s="9">
        <f>SUM(D40,D41)</f>
        <v>27100</v>
      </c>
      <c r="E39" s="79">
        <f>E40+E41</f>
        <v>13581</v>
      </c>
      <c r="F39" s="83">
        <f t="shared" si="0"/>
        <v>50.11439114391144</v>
      </c>
    </row>
    <row r="40" spans="1:6" ht="49.5" customHeight="1">
      <c r="A40" s="14" t="s">
        <v>34</v>
      </c>
      <c r="B40" s="28" t="s">
        <v>78</v>
      </c>
      <c r="C40" s="9">
        <v>600</v>
      </c>
      <c r="D40" s="9">
        <v>600</v>
      </c>
      <c r="E40" s="79">
        <v>801</v>
      </c>
      <c r="F40" s="83">
        <f t="shared" si="0"/>
        <v>133.5</v>
      </c>
    </row>
    <row r="41" spans="1:6" ht="66" customHeight="1">
      <c r="A41" s="14" t="s">
        <v>119</v>
      </c>
      <c r="B41" s="28" t="s">
        <v>79</v>
      </c>
      <c r="C41" s="9">
        <v>26500</v>
      </c>
      <c r="D41" s="9">
        <v>26500</v>
      </c>
      <c r="E41" s="79">
        <v>12780</v>
      </c>
      <c r="F41" s="83">
        <f t="shared" si="0"/>
        <v>48.22641509433963</v>
      </c>
    </row>
    <row r="42" spans="1:6" ht="12" customHeight="1">
      <c r="A42" s="14"/>
      <c r="B42" s="28"/>
      <c r="C42" s="9"/>
      <c r="D42" s="9"/>
      <c r="E42" s="79"/>
      <c r="F42" s="83"/>
    </row>
    <row r="43" spans="1:6" s="1" customFormat="1" ht="17.25" customHeight="1">
      <c r="A43" s="56" t="s">
        <v>120</v>
      </c>
      <c r="B43" s="27" t="s">
        <v>15</v>
      </c>
      <c r="C43" s="8">
        <f>SUM(C44:C44)</f>
        <v>45000</v>
      </c>
      <c r="D43" s="8">
        <f>SUM(D44:D44)</f>
        <v>45000</v>
      </c>
      <c r="E43" s="80">
        <f>E44</f>
        <v>29210</v>
      </c>
      <c r="F43" s="84">
        <f t="shared" si="0"/>
        <v>64.91111111111111</v>
      </c>
    </row>
    <row r="44" spans="1:6" ht="16.5" customHeight="1">
      <c r="A44" s="14" t="s">
        <v>14</v>
      </c>
      <c r="B44" s="28" t="s">
        <v>20</v>
      </c>
      <c r="C44" s="9">
        <v>45000</v>
      </c>
      <c r="D44" s="9">
        <v>45000</v>
      </c>
      <c r="E44" s="79">
        <v>29210</v>
      </c>
      <c r="F44" s="83">
        <f t="shared" si="0"/>
        <v>64.91111111111111</v>
      </c>
    </row>
    <row r="45" spans="1:6" ht="12" customHeight="1">
      <c r="A45" s="14"/>
      <c r="B45" s="28"/>
      <c r="C45" s="9"/>
      <c r="D45" s="9"/>
      <c r="E45" s="79"/>
      <c r="F45" s="83"/>
    </row>
    <row r="46" spans="1:6" s="1" customFormat="1" ht="32.25" customHeight="1">
      <c r="A46" s="56" t="s">
        <v>116</v>
      </c>
      <c r="B46" s="35" t="s">
        <v>80</v>
      </c>
      <c r="C46" s="8">
        <f>SUM(C47)</f>
        <v>600</v>
      </c>
      <c r="D46" s="8">
        <f>SUM(D47)</f>
        <v>600</v>
      </c>
      <c r="E46" s="80">
        <f>E47</f>
        <v>460</v>
      </c>
      <c r="F46" s="84">
        <f t="shared" si="0"/>
        <v>76.66666666666667</v>
      </c>
    </row>
    <row r="47" spans="1:6" ht="49.5" customHeight="1">
      <c r="A47" s="14" t="s">
        <v>81</v>
      </c>
      <c r="B47" s="34" t="s">
        <v>82</v>
      </c>
      <c r="C47" s="9">
        <v>600</v>
      </c>
      <c r="D47" s="9">
        <v>600</v>
      </c>
      <c r="E47" s="79">
        <v>460</v>
      </c>
      <c r="F47" s="83">
        <f t="shared" si="0"/>
        <v>76.66666666666667</v>
      </c>
    </row>
    <row r="48" spans="1:6" ht="12" customHeight="1">
      <c r="A48" s="14"/>
      <c r="B48" s="28"/>
      <c r="C48" s="9"/>
      <c r="D48" s="9"/>
      <c r="E48" s="79"/>
      <c r="F48" s="83"/>
    </row>
    <row r="49" spans="1:6" ht="16.5" customHeight="1">
      <c r="A49" s="56" t="s">
        <v>117</v>
      </c>
      <c r="B49" s="27" t="s">
        <v>28</v>
      </c>
      <c r="C49" s="8">
        <f>SUM(C50:C54)</f>
        <v>515800</v>
      </c>
      <c r="D49" s="8">
        <f>SUM(D50:D54)</f>
        <v>515800</v>
      </c>
      <c r="E49" s="80">
        <f>E50+E51+E52+E53+E54</f>
        <v>376628</v>
      </c>
      <c r="F49" s="84">
        <f t="shared" si="0"/>
        <v>73.01822411787514</v>
      </c>
    </row>
    <row r="50" spans="1:6" ht="32.25" customHeight="1">
      <c r="A50" s="14" t="s">
        <v>46</v>
      </c>
      <c r="B50" s="28" t="s">
        <v>36</v>
      </c>
      <c r="C50" s="9">
        <v>1100</v>
      </c>
      <c r="D50" s="9">
        <v>1100</v>
      </c>
      <c r="E50" s="79">
        <v>2390</v>
      </c>
      <c r="F50" s="83">
        <f t="shared" si="0"/>
        <v>217.27272727272728</v>
      </c>
    </row>
    <row r="51" spans="1:6" ht="80.25" customHeight="1">
      <c r="A51" s="14" t="s">
        <v>102</v>
      </c>
      <c r="B51" s="28" t="s">
        <v>88</v>
      </c>
      <c r="C51" s="9">
        <v>100</v>
      </c>
      <c r="D51" s="9">
        <v>100</v>
      </c>
      <c r="E51" s="79">
        <v>0</v>
      </c>
      <c r="F51" s="83">
        <f t="shared" si="0"/>
        <v>0</v>
      </c>
    </row>
    <row r="52" spans="1:6" ht="80.25" customHeight="1">
      <c r="A52" s="14" t="s">
        <v>101</v>
      </c>
      <c r="B52" s="28" t="s">
        <v>89</v>
      </c>
      <c r="C52" s="9">
        <v>497000</v>
      </c>
      <c r="D52" s="9">
        <v>497000</v>
      </c>
      <c r="E52" s="79">
        <v>347225</v>
      </c>
      <c r="F52" s="83">
        <f t="shared" si="0"/>
        <v>69.86418511066398</v>
      </c>
    </row>
    <row r="53" spans="1:6" ht="49.5" customHeight="1">
      <c r="A53" s="14" t="s">
        <v>83</v>
      </c>
      <c r="B53" s="34" t="s">
        <v>203</v>
      </c>
      <c r="C53" s="9">
        <v>5000</v>
      </c>
      <c r="D53" s="9">
        <v>5000</v>
      </c>
      <c r="E53" s="79">
        <v>10374</v>
      </c>
      <c r="F53" s="83">
        <f t="shared" si="0"/>
        <v>207.48000000000002</v>
      </c>
    </row>
    <row r="54" spans="1:6" ht="47.25" customHeight="1">
      <c r="A54" s="14" t="s">
        <v>204</v>
      </c>
      <c r="B54" s="34" t="s">
        <v>84</v>
      </c>
      <c r="C54" s="9">
        <v>12600</v>
      </c>
      <c r="D54" s="9">
        <v>12600</v>
      </c>
      <c r="E54" s="79">
        <v>16639</v>
      </c>
      <c r="F54" s="83">
        <f t="shared" si="0"/>
        <v>132.05555555555554</v>
      </c>
    </row>
    <row r="55" spans="1:6" ht="12" customHeight="1">
      <c r="A55" s="14"/>
      <c r="B55" s="28"/>
      <c r="C55" s="9"/>
      <c r="D55" s="9"/>
      <c r="E55" s="79"/>
      <c r="F55" s="83"/>
    </row>
    <row r="56" spans="1:6" ht="16.5" customHeight="1">
      <c r="A56" s="56" t="s">
        <v>118</v>
      </c>
      <c r="B56" s="27" t="s">
        <v>16</v>
      </c>
      <c r="C56" s="8">
        <f>SUM(C70:C78)</f>
        <v>58300</v>
      </c>
      <c r="D56" s="8">
        <f>SUM(D70:D78)</f>
        <v>58300</v>
      </c>
      <c r="E56" s="80">
        <f>SUM(E70:E78)</f>
        <v>49241</v>
      </c>
      <c r="F56" s="84">
        <f t="shared" si="0"/>
        <v>84.46140651801029</v>
      </c>
    </row>
    <row r="57" spans="1:6" ht="12" customHeight="1" hidden="1">
      <c r="A57" s="14"/>
      <c r="B57" s="15"/>
      <c r="C57" s="28"/>
      <c r="D57" s="16"/>
      <c r="E57" s="79"/>
      <c r="F57" s="83" t="e">
        <f t="shared" si="0"/>
        <v>#DIV/0!</v>
      </c>
    </row>
    <row r="58" spans="1:6" ht="15" customHeight="1" hidden="1">
      <c r="A58" s="19" t="s">
        <v>17</v>
      </c>
      <c r="B58" s="12" t="s">
        <v>18</v>
      </c>
      <c r="C58" s="27"/>
      <c r="D58" s="13">
        <f>SUM(D59,D62)</f>
        <v>0</v>
      </c>
      <c r="E58" s="79"/>
      <c r="F58" s="83" t="e">
        <f t="shared" si="0"/>
        <v>#DIV/0!</v>
      </c>
    </row>
    <row r="59" spans="1:6" ht="33" customHeight="1" hidden="1">
      <c r="A59" s="20"/>
      <c r="B59" s="21"/>
      <c r="C59" s="90"/>
      <c r="D59" s="22"/>
      <c r="E59" s="79"/>
      <c r="F59" s="83" t="e">
        <f t="shared" si="0"/>
        <v>#DIV/0!</v>
      </c>
    </row>
    <row r="60" spans="1:6" ht="33" customHeight="1" hidden="1">
      <c r="A60" s="23"/>
      <c r="B60" s="15"/>
      <c r="C60" s="28"/>
      <c r="D60" s="17"/>
      <c r="E60" s="79"/>
      <c r="F60" s="83" t="e">
        <f t="shared" si="0"/>
        <v>#DIV/0!</v>
      </c>
    </row>
    <row r="61" spans="1:6" ht="96" customHeight="1" hidden="1">
      <c r="A61" s="23"/>
      <c r="B61" s="15"/>
      <c r="C61" s="28"/>
      <c r="D61" s="17"/>
      <c r="E61" s="79"/>
      <c r="F61" s="83" t="e">
        <f t="shared" si="0"/>
        <v>#DIV/0!</v>
      </c>
    </row>
    <row r="62" spans="1:6" ht="32.25" customHeight="1" hidden="1">
      <c r="A62" s="20"/>
      <c r="B62" s="21"/>
      <c r="C62" s="90"/>
      <c r="D62" s="22"/>
      <c r="E62" s="79"/>
      <c r="F62" s="83" t="e">
        <f t="shared" si="0"/>
        <v>#DIV/0!</v>
      </c>
    </row>
    <row r="63" spans="1:6" s="2" customFormat="1" ht="48" customHeight="1" hidden="1">
      <c r="A63" s="23"/>
      <c r="B63" s="15"/>
      <c r="C63" s="28"/>
      <c r="D63" s="17"/>
      <c r="E63" s="79"/>
      <c r="F63" s="83" t="e">
        <f t="shared" si="0"/>
        <v>#DIV/0!</v>
      </c>
    </row>
    <row r="64" spans="1:6" s="2" customFormat="1" ht="15" customHeight="1" hidden="1">
      <c r="A64" s="23"/>
      <c r="B64" s="15"/>
      <c r="C64" s="28"/>
      <c r="D64" s="17"/>
      <c r="E64" s="79"/>
      <c r="F64" s="83" t="e">
        <f t="shared" si="0"/>
        <v>#DIV/0!</v>
      </c>
    </row>
    <row r="65" spans="1:6" s="2" customFormat="1" ht="28.5" customHeight="1" hidden="1">
      <c r="A65" s="19" t="s">
        <v>22</v>
      </c>
      <c r="B65" s="12" t="s">
        <v>23</v>
      </c>
      <c r="C65" s="27"/>
      <c r="D65" s="17">
        <f>SUM(D66)</f>
        <v>0</v>
      </c>
      <c r="E65" s="79"/>
      <c r="F65" s="83" t="e">
        <f t="shared" si="0"/>
        <v>#DIV/0!</v>
      </c>
    </row>
    <row r="66" spans="1:6" s="2" customFormat="1" ht="17.25" customHeight="1" hidden="1">
      <c r="A66" s="14" t="s">
        <v>24</v>
      </c>
      <c r="B66" s="15" t="s">
        <v>25</v>
      </c>
      <c r="C66" s="28"/>
      <c r="D66" s="17"/>
      <c r="E66" s="79"/>
      <c r="F66" s="83" t="e">
        <f t="shared" si="0"/>
        <v>#DIV/0!</v>
      </c>
    </row>
    <row r="67" spans="1:6" s="2" customFormat="1" ht="13.5" customHeight="1" hidden="1">
      <c r="A67" s="14"/>
      <c r="B67" s="15"/>
      <c r="C67" s="28"/>
      <c r="D67" s="17"/>
      <c r="E67" s="79"/>
      <c r="F67" s="83" t="e">
        <f t="shared" si="0"/>
        <v>#DIV/0!</v>
      </c>
    </row>
    <row r="68" spans="1:6" ht="15" customHeight="1" hidden="1">
      <c r="A68" s="19" t="s">
        <v>21</v>
      </c>
      <c r="B68" s="24"/>
      <c r="C68" s="91"/>
      <c r="D68" s="13">
        <f>SUM(D5,D58,D65)</f>
        <v>4580350</v>
      </c>
      <c r="E68" s="79"/>
      <c r="F68" s="83">
        <f t="shared" si="0"/>
        <v>0</v>
      </c>
    </row>
    <row r="69" spans="1:6" ht="23.25" customHeight="1" hidden="1">
      <c r="A69" s="100" t="s">
        <v>0</v>
      </c>
      <c r="B69" s="101"/>
      <c r="C69" s="102"/>
      <c r="D69" s="103"/>
      <c r="E69" s="79"/>
      <c r="F69" s="83" t="e">
        <f t="shared" si="0"/>
        <v>#DIV/0!</v>
      </c>
    </row>
    <row r="70" spans="1:6" ht="32.25" customHeight="1">
      <c r="A70" s="37" t="s">
        <v>62</v>
      </c>
      <c r="B70" s="28" t="s">
        <v>50</v>
      </c>
      <c r="C70" s="9">
        <v>1000</v>
      </c>
      <c r="D70" s="9">
        <v>1000</v>
      </c>
      <c r="E70" s="79">
        <v>558</v>
      </c>
      <c r="F70" s="83">
        <f t="shared" si="0"/>
        <v>55.800000000000004</v>
      </c>
    </row>
    <row r="71" spans="1:6" ht="63.75" customHeight="1">
      <c r="A71" s="37" t="s">
        <v>63</v>
      </c>
      <c r="B71" s="28" t="s">
        <v>51</v>
      </c>
      <c r="C71" s="9">
        <v>1000</v>
      </c>
      <c r="D71" s="9">
        <v>1000</v>
      </c>
      <c r="E71" s="79">
        <v>1026</v>
      </c>
      <c r="F71" s="83">
        <f aca="true" t="shared" si="1" ref="F71:F81">E71/D71*100</f>
        <v>102.60000000000001</v>
      </c>
    </row>
    <row r="72" spans="1:6" ht="66" customHeight="1">
      <c r="A72" s="37" t="s">
        <v>52</v>
      </c>
      <c r="B72" s="28" t="s">
        <v>53</v>
      </c>
      <c r="C72" s="9">
        <v>900</v>
      </c>
      <c r="D72" s="9">
        <v>900</v>
      </c>
      <c r="E72" s="79">
        <v>373</v>
      </c>
      <c r="F72" s="83">
        <f t="shared" si="1"/>
        <v>41.44444444444444</v>
      </c>
    </row>
    <row r="73" spans="1:6" ht="46.5" customHeight="1">
      <c r="A73" s="96" t="s">
        <v>205</v>
      </c>
      <c r="B73" s="90" t="s">
        <v>206</v>
      </c>
      <c r="C73" s="9">
        <v>190</v>
      </c>
      <c r="D73" s="9">
        <v>190</v>
      </c>
      <c r="E73" s="79">
        <v>186</v>
      </c>
      <c r="F73" s="83">
        <f t="shared" si="1"/>
        <v>97.89473684210527</v>
      </c>
    </row>
    <row r="74" spans="1:6" ht="97.5" customHeight="1">
      <c r="A74" s="37" t="s">
        <v>54</v>
      </c>
      <c r="B74" s="28" t="s">
        <v>55</v>
      </c>
      <c r="C74" s="9">
        <v>5200</v>
      </c>
      <c r="D74" s="9">
        <v>5200</v>
      </c>
      <c r="E74" s="79">
        <v>3610</v>
      </c>
      <c r="F74" s="83">
        <f t="shared" si="1"/>
        <v>69.42307692307692</v>
      </c>
    </row>
    <row r="75" spans="1:6" ht="66" customHeight="1">
      <c r="A75" s="37" t="s">
        <v>56</v>
      </c>
      <c r="B75" s="28" t="s">
        <v>57</v>
      </c>
      <c r="C75" s="9">
        <v>3800</v>
      </c>
      <c r="D75" s="9">
        <v>3800</v>
      </c>
      <c r="E75" s="79">
        <v>3926</v>
      </c>
      <c r="F75" s="83">
        <f t="shared" si="1"/>
        <v>103.3157894736842</v>
      </c>
    </row>
    <row r="76" spans="1:6" ht="32.25" customHeight="1">
      <c r="A76" s="37" t="s">
        <v>58</v>
      </c>
      <c r="B76" s="28" t="s">
        <v>59</v>
      </c>
      <c r="C76" s="9">
        <v>22770</v>
      </c>
      <c r="D76" s="9">
        <v>22770</v>
      </c>
      <c r="E76" s="79">
        <v>18824</v>
      </c>
      <c r="F76" s="83">
        <f t="shared" si="1"/>
        <v>82.67018006148442</v>
      </c>
    </row>
    <row r="77" spans="1:6" ht="50.25" customHeight="1">
      <c r="A77" s="96" t="s">
        <v>207</v>
      </c>
      <c r="B77" s="90" t="s">
        <v>208</v>
      </c>
      <c r="C77" s="9">
        <v>40</v>
      </c>
      <c r="D77" s="9">
        <v>40</v>
      </c>
      <c r="E77" s="79">
        <v>82</v>
      </c>
      <c r="F77" s="83">
        <f t="shared" si="1"/>
        <v>204.99999999999997</v>
      </c>
    </row>
    <row r="78" spans="1:6" ht="32.25" customHeight="1">
      <c r="A78" s="37" t="s">
        <v>60</v>
      </c>
      <c r="B78" s="28" t="s">
        <v>61</v>
      </c>
      <c r="C78" s="9">
        <v>23400</v>
      </c>
      <c r="D78" s="9">
        <v>23400</v>
      </c>
      <c r="E78" s="79">
        <v>20656</v>
      </c>
      <c r="F78" s="83">
        <f t="shared" si="1"/>
        <v>88.27350427350427</v>
      </c>
    </row>
    <row r="79" spans="1:6" ht="12" customHeight="1">
      <c r="A79" s="25"/>
      <c r="B79" s="30"/>
      <c r="C79" s="33"/>
      <c r="D79" s="33"/>
      <c r="E79" s="79"/>
      <c r="F79" s="83"/>
    </row>
    <row r="80" spans="1:6" ht="16.5" customHeight="1">
      <c r="A80" s="57" t="s">
        <v>121</v>
      </c>
      <c r="B80" s="31" t="s">
        <v>47</v>
      </c>
      <c r="C80" s="80">
        <f>C81+C82</f>
        <v>220</v>
      </c>
      <c r="D80" s="80">
        <f>D81+D82</f>
        <v>220</v>
      </c>
      <c r="E80" s="80">
        <f>E81+E82</f>
        <v>1970</v>
      </c>
      <c r="F80" s="84">
        <f t="shared" si="1"/>
        <v>895.4545454545455</v>
      </c>
    </row>
    <row r="81" spans="1:6" ht="16.5" customHeight="1">
      <c r="A81" s="65" t="s">
        <v>48</v>
      </c>
      <c r="B81" s="32" t="s">
        <v>49</v>
      </c>
      <c r="C81" s="10">
        <v>200</v>
      </c>
      <c r="D81" s="10">
        <v>200</v>
      </c>
      <c r="E81" s="79">
        <v>1950</v>
      </c>
      <c r="F81" s="83">
        <f t="shared" si="1"/>
        <v>975</v>
      </c>
    </row>
    <row r="82" spans="1:6" ht="33.75" customHeight="1">
      <c r="A82" s="97" t="s">
        <v>209</v>
      </c>
      <c r="B82" s="98" t="s">
        <v>210</v>
      </c>
      <c r="C82" s="10">
        <v>20</v>
      </c>
      <c r="D82" s="10">
        <v>20</v>
      </c>
      <c r="E82" s="79">
        <v>20</v>
      </c>
      <c r="F82" s="83"/>
    </row>
    <row r="83" spans="1:6" ht="12" customHeight="1">
      <c r="A83" s="39"/>
      <c r="B83" s="40"/>
      <c r="C83" s="38"/>
      <c r="D83" s="38"/>
      <c r="E83" s="79"/>
      <c r="F83" s="83"/>
    </row>
    <row r="84" spans="1:6" ht="16.5" customHeight="1">
      <c r="A84" s="45" t="s">
        <v>17</v>
      </c>
      <c r="B84" s="41" t="s">
        <v>18</v>
      </c>
      <c r="C84" s="47" t="e">
        <f>SUM(C85,C114,C135)</f>
        <v>#REF!</v>
      </c>
      <c r="D84" s="47" t="e">
        <f>SUM(D85,D114,D135)</f>
        <v>#REF!</v>
      </c>
      <c r="E84" s="80">
        <f>E85+E114+E135</f>
        <v>1722381</v>
      </c>
      <c r="F84" s="84" t="e">
        <f>E84/D84*100</f>
        <v>#REF!</v>
      </c>
    </row>
    <row r="85" spans="1:6" ht="32.25" customHeight="1">
      <c r="A85" s="69" t="s">
        <v>103</v>
      </c>
      <c r="B85" s="59" t="s">
        <v>90</v>
      </c>
      <c r="C85" s="60" t="e">
        <f>C86+C87+C89+C90+C91+C99+#REF!+C93+C96+C92</f>
        <v>#REF!</v>
      </c>
      <c r="D85" s="60" t="e">
        <f>D86+D87+D89+D90+D91+D99+#REF!+D92+D93+D96</f>
        <v>#REF!</v>
      </c>
      <c r="E85" s="80">
        <f>E86+E87+E89+E90+E91+E99+E92+E93+E96+E88</f>
        <v>449493</v>
      </c>
      <c r="F85" s="84" t="e">
        <f aca="true" t="shared" si="2" ref="F85:F145">E85/D85*100</f>
        <v>#REF!</v>
      </c>
    </row>
    <row r="86" spans="1:6" ht="32.25" customHeight="1">
      <c r="A86" s="74" t="s">
        <v>149</v>
      </c>
      <c r="B86" s="72" t="s">
        <v>150</v>
      </c>
      <c r="C86" s="73">
        <v>1000</v>
      </c>
      <c r="D86" s="73">
        <v>1000</v>
      </c>
      <c r="E86" s="79">
        <v>0</v>
      </c>
      <c r="F86" s="83">
        <f t="shared" si="2"/>
        <v>0</v>
      </c>
    </row>
    <row r="87" spans="1:6" ht="32.25" customHeight="1">
      <c r="A87" s="65" t="s">
        <v>159</v>
      </c>
      <c r="B87" s="72" t="s">
        <v>164</v>
      </c>
      <c r="C87" s="73">
        <v>2000</v>
      </c>
      <c r="D87" s="73">
        <v>2000</v>
      </c>
      <c r="E87" s="79">
        <v>1664</v>
      </c>
      <c r="F87" s="83">
        <f t="shared" si="2"/>
        <v>83.2</v>
      </c>
    </row>
    <row r="88" spans="1:6" ht="32.25" customHeight="1">
      <c r="A88" s="65" t="s">
        <v>194</v>
      </c>
      <c r="B88" s="72" t="s">
        <v>195</v>
      </c>
      <c r="C88" s="73"/>
      <c r="D88" s="73"/>
      <c r="E88" s="79">
        <v>3000</v>
      </c>
      <c r="F88" s="83"/>
    </row>
    <row r="89" spans="1:6" ht="32.25" customHeight="1">
      <c r="A89" s="65" t="s">
        <v>151</v>
      </c>
      <c r="B89" s="72" t="s">
        <v>152</v>
      </c>
      <c r="C89" s="73">
        <v>48</v>
      </c>
      <c r="D89" s="73">
        <v>48</v>
      </c>
      <c r="E89" s="79">
        <v>0</v>
      </c>
      <c r="F89" s="83">
        <f t="shared" si="2"/>
        <v>0</v>
      </c>
    </row>
    <row r="90" spans="1:6" ht="49.5" customHeight="1">
      <c r="A90" s="65" t="s">
        <v>153</v>
      </c>
      <c r="B90" s="72" t="s">
        <v>155</v>
      </c>
      <c r="C90" s="73">
        <v>211829</v>
      </c>
      <c r="D90" s="73">
        <v>262419</v>
      </c>
      <c r="E90" s="79">
        <v>137970</v>
      </c>
      <c r="F90" s="83">
        <f t="shared" si="2"/>
        <v>52.576223520400575</v>
      </c>
    </row>
    <row r="91" spans="1:6" ht="32.25" customHeight="1">
      <c r="A91" s="65" t="s">
        <v>154</v>
      </c>
      <c r="B91" s="72" t="s">
        <v>156</v>
      </c>
      <c r="C91" s="73">
        <v>35600</v>
      </c>
      <c r="D91" s="73">
        <v>35600</v>
      </c>
      <c r="E91" s="79">
        <v>9746</v>
      </c>
      <c r="F91" s="83">
        <f t="shared" si="2"/>
        <v>27.376404494382022</v>
      </c>
    </row>
    <row r="92" spans="1:6" ht="66" customHeight="1">
      <c r="A92" s="65" t="s">
        <v>187</v>
      </c>
      <c r="B92" s="72" t="s">
        <v>188</v>
      </c>
      <c r="C92" s="73">
        <v>0</v>
      </c>
      <c r="D92" s="73">
        <v>6649</v>
      </c>
      <c r="E92" s="79">
        <v>6649</v>
      </c>
      <c r="F92" s="83">
        <f t="shared" si="2"/>
        <v>100</v>
      </c>
    </row>
    <row r="93" spans="1:6" ht="80.25" customHeight="1">
      <c r="A93" s="65" t="s">
        <v>172</v>
      </c>
      <c r="B93" s="72" t="s">
        <v>178</v>
      </c>
      <c r="C93" s="73">
        <f>C94+C95</f>
        <v>408715</v>
      </c>
      <c r="D93" s="73">
        <f>D94+D95</f>
        <v>0</v>
      </c>
      <c r="E93" s="79">
        <f>E94+E95</f>
        <v>0</v>
      </c>
      <c r="F93" s="83">
        <v>0</v>
      </c>
    </row>
    <row r="94" spans="1:6" ht="66" customHeight="1">
      <c r="A94" s="65" t="s">
        <v>173</v>
      </c>
      <c r="B94" s="72" t="s">
        <v>179</v>
      </c>
      <c r="C94" s="73">
        <v>144121</v>
      </c>
      <c r="D94" s="73">
        <v>0</v>
      </c>
      <c r="E94" s="79">
        <v>0</v>
      </c>
      <c r="F94" s="83">
        <v>0</v>
      </c>
    </row>
    <row r="95" spans="1:6" ht="80.25" customHeight="1">
      <c r="A95" s="65" t="s">
        <v>174</v>
      </c>
      <c r="B95" s="72" t="s">
        <v>180</v>
      </c>
      <c r="C95" s="73">
        <v>264594</v>
      </c>
      <c r="D95" s="73">
        <v>0</v>
      </c>
      <c r="E95" s="79">
        <v>0</v>
      </c>
      <c r="F95" s="83">
        <v>0</v>
      </c>
    </row>
    <row r="96" spans="1:6" ht="66" customHeight="1">
      <c r="A96" s="65" t="s">
        <v>175</v>
      </c>
      <c r="B96" s="72" t="s">
        <v>181</v>
      </c>
      <c r="C96" s="73">
        <f>C97+C98</f>
        <v>79497</v>
      </c>
      <c r="D96" s="73">
        <f>D97+D98</f>
        <v>0</v>
      </c>
      <c r="E96" s="79">
        <f>E97+E98</f>
        <v>22092</v>
      </c>
      <c r="F96" s="83">
        <v>0</v>
      </c>
    </row>
    <row r="97" spans="1:6" ht="49.5" customHeight="1">
      <c r="A97" s="65" t="s">
        <v>176</v>
      </c>
      <c r="B97" s="72" t="s">
        <v>182</v>
      </c>
      <c r="C97" s="73">
        <v>28907</v>
      </c>
      <c r="D97" s="73">
        <v>0</v>
      </c>
      <c r="E97" s="79">
        <v>0</v>
      </c>
      <c r="F97" s="83">
        <v>0</v>
      </c>
    </row>
    <row r="98" spans="1:6" ht="49.5" customHeight="1">
      <c r="A98" s="65" t="s">
        <v>177</v>
      </c>
      <c r="B98" s="72" t="s">
        <v>183</v>
      </c>
      <c r="C98" s="73">
        <v>50590</v>
      </c>
      <c r="D98" s="73">
        <v>0</v>
      </c>
      <c r="E98" s="79">
        <v>22092</v>
      </c>
      <c r="F98" s="83">
        <v>0</v>
      </c>
    </row>
    <row r="99" spans="1:6" ht="16.5" customHeight="1">
      <c r="A99" s="65" t="s">
        <v>98</v>
      </c>
      <c r="B99" s="43" t="s">
        <v>104</v>
      </c>
      <c r="C99" s="48" t="e">
        <f>C100+C101+C102+C103+C104+C105+C106+C107+C108+C109+#REF!+#REF!+C111</f>
        <v>#REF!</v>
      </c>
      <c r="D99" s="48" t="e">
        <f>D100+D101+D102+D103+D104+D105+D106+D107+D108+D109+#REF!+#REF!+D111</f>
        <v>#REF!</v>
      </c>
      <c r="E99" s="79">
        <f>E100+E101+E102+E103+E104+E105+E106+E107+E108+E109+E111+E110</f>
        <v>268372</v>
      </c>
      <c r="F99" s="83" t="e">
        <f t="shared" si="2"/>
        <v>#REF!</v>
      </c>
    </row>
    <row r="100" spans="1:6" ht="80.25" customHeight="1">
      <c r="A100" s="58" t="s">
        <v>125</v>
      </c>
      <c r="B100" s="43" t="s">
        <v>104</v>
      </c>
      <c r="C100" s="55">
        <v>3</v>
      </c>
      <c r="D100" s="55">
        <v>3</v>
      </c>
      <c r="E100" s="79">
        <v>2</v>
      </c>
      <c r="F100" s="83">
        <f t="shared" si="2"/>
        <v>66.66666666666666</v>
      </c>
    </row>
    <row r="101" spans="1:6" ht="80.25" customHeight="1">
      <c r="A101" s="75" t="s">
        <v>157</v>
      </c>
      <c r="B101" s="43" t="s">
        <v>104</v>
      </c>
      <c r="C101" s="55">
        <v>582</v>
      </c>
      <c r="D101" s="55">
        <v>781</v>
      </c>
      <c r="E101" s="79">
        <v>1033</v>
      </c>
      <c r="F101" s="83">
        <f t="shared" si="2"/>
        <v>132.26632522407172</v>
      </c>
    </row>
    <row r="102" spans="1:6" ht="66" customHeight="1">
      <c r="A102" s="75" t="s">
        <v>158</v>
      </c>
      <c r="B102" s="43" t="s">
        <v>104</v>
      </c>
      <c r="C102" s="48">
        <v>103586</v>
      </c>
      <c r="D102" s="48">
        <v>103586</v>
      </c>
      <c r="E102" s="79">
        <v>75336</v>
      </c>
      <c r="F102" s="83">
        <f t="shared" si="2"/>
        <v>72.7279748228525</v>
      </c>
    </row>
    <row r="103" spans="1:6" ht="49.5" customHeight="1">
      <c r="A103" s="58" t="s">
        <v>126</v>
      </c>
      <c r="B103" s="43" t="s">
        <v>104</v>
      </c>
      <c r="C103" s="55">
        <v>615</v>
      </c>
      <c r="D103" s="55">
        <v>615</v>
      </c>
      <c r="E103" s="79">
        <v>615</v>
      </c>
      <c r="F103" s="83">
        <f t="shared" si="2"/>
        <v>100</v>
      </c>
    </row>
    <row r="104" spans="1:6" ht="49.5" customHeight="1">
      <c r="A104" s="58" t="s">
        <v>139</v>
      </c>
      <c r="B104" s="43" t="s">
        <v>104</v>
      </c>
      <c r="C104" s="48">
        <v>6478</v>
      </c>
      <c r="D104" s="48">
        <v>6478</v>
      </c>
      <c r="E104" s="79">
        <v>6478</v>
      </c>
      <c r="F104" s="83">
        <f t="shared" si="2"/>
        <v>100</v>
      </c>
    </row>
    <row r="105" spans="1:6" ht="49.5" customHeight="1">
      <c r="A105" s="58" t="s">
        <v>141</v>
      </c>
      <c r="B105" s="43" t="s">
        <v>104</v>
      </c>
      <c r="C105" s="55">
        <v>169</v>
      </c>
      <c r="D105" s="55">
        <v>169</v>
      </c>
      <c r="E105" s="79">
        <v>114</v>
      </c>
      <c r="F105" s="83">
        <f t="shared" si="2"/>
        <v>67.45562130177515</v>
      </c>
    </row>
    <row r="106" spans="1:6" ht="49.5" customHeight="1">
      <c r="A106" s="58" t="s">
        <v>140</v>
      </c>
      <c r="B106" s="43" t="s">
        <v>104</v>
      </c>
      <c r="C106" s="55">
        <v>500</v>
      </c>
      <c r="D106" s="55">
        <v>500</v>
      </c>
      <c r="E106" s="79">
        <v>500</v>
      </c>
      <c r="F106" s="83">
        <f t="shared" si="2"/>
        <v>100</v>
      </c>
    </row>
    <row r="107" spans="1:6" ht="49.5" customHeight="1">
      <c r="A107" s="58" t="s">
        <v>142</v>
      </c>
      <c r="B107" s="43" t="s">
        <v>104</v>
      </c>
      <c r="C107" s="55">
        <v>500</v>
      </c>
      <c r="D107" s="55">
        <v>500</v>
      </c>
      <c r="E107" s="79">
        <v>500</v>
      </c>
      <c r="F107" s="83">
        <f t="shared" si="2"/>
        <v>100</v>
      </c>
    </row>
    <row r="108" spans="1:6" ht="66" customHeight="1">
      <c r="A108" s="58" t="s">
        <v>143</v>
      </c>
      <c r="B108" s="43" t="s">
        <v>104</v>
      </c>
      <c r="C108" s="49">
        <v>1500</v>
      </c>
      <c r="D108" s="49">
        <v>1500</v>
      </c>
      <c r="E108" s="79">
        <v>450</v>
      </c>
      <c r="F108" s="83">
        <f t="shared" si="2"/>
        <v>30</v>
      </c>
    </row>
    <row r="109" spans="1:6" ht="49.5" customHeight="1">
      <c r="A109" s="58" t="s">
        <v>144</v>
      </c>
      <c r="B109" s="43" t="s">
        <v>104</v>
      </c>
      <c r="C109" s="49">
        <v>312000</v>
      </c>
      <c r="D109" s="49">
        <v>312000</v>
      </c>
      <c r="E109" s="79">
        <v>182335</v>
      </c>
      <c r="F109" s="83">
        <f t="shared" si="2"/>
        <v>58.44070512820513</v>
      </c>
    </row>
    <row r="110" spans="1:6" ht="32.25" customHeight="1">
      <c r="A110" s="58" t="s">
        <v>168</v>
      </c>
      <c r="B110" s="43" t="s">
        <v>104</v>
      </c>
      <c r="C110" s="48">
        <v>559</v>
      </c>
      <c r="D110" s="48">
        <v>559</v>
      </c>
      <c r="E110" s="79">
        <v>1009</v>
      </c>
      <c r="F110" s="83"/>
    </row>
    <row r="111" spans="1:6" ht="32.25" customHeight="1">
      <c r="A111" s="58" t="s">
        <v>189</v>
      </c>
      <c r="B111" s="43" t="s">
        <v>104</v>
      </c>
      <c r="C111" s="49">
        <v>0</v>
      </c>
      <c r="D111" s="49">
        <v>1160</v>
      </c>
      <c r="E111" s="79">
        <v>0</v>
      </c>
      <c r="F111" s="83">
        <f t="shared" si="2"/>
        <v>0</v>
      </c>
    </row>
    <row r="112" spans="1:6" s="2" customFormat="1" ht="33" customHeight="1" hidden="1">
      <c r="A112" s="58" t="s">
        <v>127</v>
      </c>
      <c r="B112" s="43" t="s">
        <v>104</v>
      </c>
      <c r="C112" s="48">
        <v>0</v>
      </c>
      <c r="D112" s="48">
        <v>0</v>
      </c>
      <c r="E112" s="79"/>
      <c r="F112" s="83" t="e">
        <f t="shared" si="2"/>
        <v>#DIV/0!</v>
      </c>
    </row>
    <row r="113" spans="1:6" s="2" customFormat="1" ht="12" customHeight="1">
      <c r="A113" s="58"/>
      <c r="B113" s="43"/>
      <c r="C113" s="48"/>
      <c r="D113" s="48"/>
      <c r="E113" s="79"/>
      <c r="F113" s="83"/>
    </row>
    <row r="114" spans="1:6" ht="32.25" customHeight="1">
      <c r="A114" s="63" t="s">
        <v>122</v>
      </c>
      <c r="B114" s="64" t="s">
        <v>105</v>
      </c>
      <c r="C114" s="47">
        <f>C115+C116+C117+C126+C128+C129+C131+C127</f>
        <v>985598</v>
      </c>
      <c r="D114" s="47">
        <f>D115+D116+D117+D126+D128+D129+D131+D127</f>
        <v>988598</v>
      </c>
      <c r="E114" s="80">
        <f>E115+E116+E117+E126+E128+E129+E131+E127+E130</f>
        <v>801252</v>
      </c>
      <c r="F114" s="84">
        <f t="shared" si="2"/>
        <v>81.049324396772</v>
      </c>
    </row>
    <row r="115" spans="1:6" ht="32.25" customHeight="1">
      <c r="A115" s="65" t="s">
        <v>160</v>
      </c>
      <c r="B115" s="71" t="s">
        <v>161</v>
      </c>
      <c r="C115" s="76">
        <v>33905</v>
      </c>
      <c r="D115" s="76">
        <v>33905</v>
      </c>
      <c r="E115" s="79">
        <v>30583</v>
      </c>
      <c r="F115" s="83">
        <f t="shared" si="2"/>
        <v>90.20203509806814</v>
      </c>
    </row>
    <row r="116" spans="1:6" ht="49.5" customHeight="1">
      <c r="A116" s="46" t="s">
        <v>123</v>
      </c>
      <c r="B116" s="71" t="s">
        <v>124</v>
      </c>
      <c r="C116" s="49">
        <v>99385</v>
      </c>
      <c r="D116" s="49">
        <v>99385</v>
      </c>
      <c r="E116" s="79">
        <v>51336</v>
      </c>
      <c r="F116" s="83">
        <f t="shared" si="2"/>
        <v>51.65367007093625</v>
      </c>
    </row>
    <row r="117" spans="1:6" ht="32.25" customHeight="1">
      <c r="A117" s="46" t="s">
        <v>91</v>
      </c>
      <c r="B117" s="42" t="s">
        <v>106</v>
      </c>
      <c r="C117" s="49">
        <f>SUM(C118:C125)</f>
        <v>60940</v>
      </c>
      <c r="D117" s="49">
        <f>SUM(D118:D125)</f>
        <v>60940</v>
      </c>
      <c r="E117" s="79">
        <f>E118+E119+E120+E121+E122+E123+E124+E125</f>
        <v>45370</v>
      </c>
      <c r="F117" s="83">
        <f t="shared" si="2"/>
        <v>74.45027896291434</v>
      </c>
    </row>
    <row r="118" spans="1:6" ht="32.25" customHeight="1">
      <c r="A118" s="58" t="s">
        <v>128</v>
      </c>
      <c r="B118" s="42" t="s">
        <v>106</v>
      </c>
      <c r="C118" s="49">
        <v>850</v>
      </c>
      <c r="D118" s="49">
        <v>850</v>
      </c>
      <c r="E118" s="79">
        <v>625</v>
      </c>
      <c r="F118" s="83">
        <f t="shared" si="2"/>
        <v>73.52941176470588</v>
      </c>
    </row>
    <row r="119" spans="1:6" ht="49.5" customHeight="1">
      <c r="A119" s="58" t="s">
        <v>129</v>
      </c>
      <c r="B119" s="42" t="s">
        <v>106</v>
      </c>
      <c r="C119" s="49">
        <v>7222</v>
      </c>
      <c r="D119" s="49">
        <v>7222</v>
      </c>
      <c r="E119" s="79">
        <v>5315</v>
      </c>
      <c r="F119" s="83">
        <f t="shared" si="2"/>
        <v>73.59457214068125</v>
      </c>
    </row>
    <row r="120" spans="1:6" ht="32.25" customHeight="1">
      <c r="A120" s="58" t="s">
        <v>130</v>
      </c>
      <c r="B120" s="42" t="s">
        <v>106</v>
      </c>
      <c r="C120" s="49">
        <v>4122</v>
      </c>
      <c r="D120" s="49">
        <v>4122</v>
      </c>
      <c r="E120" s="79">
        <v>3044</v>
      </c>
      <c r="F120" s="83">
        <f t="shared" si="2"/>
        <v>73.84764677341097</v>
      </c>
    </row>
    <row r="121" spans="1:6" ht="66" customHeight="1">
      <c r="A121" s="58" t="s">
        <v>131</v>
      </c>
      <c r="B121" s="42" t="s">
        <v>106</v>
      </c>
      <c r="C121" s="49">
        <v>18</v>
      </c>
      <c r="D121" s="49">
        <v>18</v>
      </c>
      <c r="E121" s="79">
        <v>14</v>
      </c>
      <c r="F121" s="83">
        <f t="shared" si="2"/>
        <v>77.77777777777779</v>
      </c>
    </row>
    <row r="122" spans="1:6" ht="49.5" customHeight="1">
      <c r="A122" s="58" t="s">
        <v>132</v>
      </c>
      <c r="B122" s="42" t="s">
        <v>106</v>
      </c>
      <c r="C122" s="49">
        <v>8072</v>
      </c>
      <c r="D122" s="49">
        <v>8072</v>
      </c>
      <c r="E122" s="79">
        <v>5713</v>
      </c>
      <c r="F122" s="83">
        <f t="shared" si="2"/>
        <v>70.77552031714569</v>
      </c>
    </row>
    <row r="123" spans="1:6" ht="32.25" customHeight="1">
      <c r="A123" s="58" t="s">
        <v>133</v>
      </c>
      <c r="B123" s="42" t="s">
        <v>106</v>
      </c>
      <c r="C123" s="49">
        <v>15294</v>
      </c>
      <c r="D123" s="49">
        <v>15294</v>
      </c>
      <c r="E123" s="79">
        <v>11666</v>
      </c>
      <c r="F123" s="83">
        <f t="shared" si="2"/>
        <v>76.2782790636851</v>
      </c>
    </row>
    <row r="124" spans="1:6" ht="66" customHeight="1">
      <c r="A124" s="58" t="s">
        <v>134</v>
      </c>
      <c r="B124" s="42" t="s">
        <v>106</v>
      </c>
      <c r="C124" s="49">
        <v>21715</v>
      </c>
      <c r="D124" s="49">
        <v>21715</v>
      </c>
      <c r="E124" s="79">
        <v>16286</v>
      </c>
      <c r="F124" s="83">
        <f t="shared" si="2"/>
        <v>74.99884872208152</v>
      </c>
    </row>
    <row r="125" spans="1:6" ht="66" customHeight="1">
      <c r="A125" s="58" t="s">
        <v>136</v>
      </c>
      <c r="B125" s="42" t="s">
        <v>106</v>
      </c>
      <c r="C125" s="49">
        <v>3647</v>
      </c>
      <c r="D125" s="49">
        <v>3647</v>
      </c>
      <c r="E125" s="79">
        <v>2707</v>
      </c>
      <c r="F125" s="83">
        <f t="shared" si="2"/>
        <v>74.2253907321086</v>
      </c>
    </row>
    <row r="126" spans="1:6" ht="66" customHeight="1">
      <c r="A126" s="46" t="s">
        <v>97</v>
      </c>
      <c r="B126" s="42" t="s">
        <v>107</v>
      </c>
      <c r="C126" s="49">
        <v>10489</v>
      </c>
      <c r="D126" s="49">
        <v>10489</v>
      </c>
      <c r="E126" s="79">
        <v>12489</v>
      </c>
      <c r="F126" s="83">
        <f t="shared" si="2"/>
        <v>119.06759462293832</v>
      </c>
    </row>
    <row r="127" spans="1:6" ht="32.25" customHeight="1">
      <c r="A127" s="46" t="s">
        <v>190</v>
      </c>
      <c r="B127" s="42" t="s">
        <v>191</v>
      </c>
      <c r="C127" s="49">
        <v>0</v>
      </c>
      <c r="D127" s="49">
        <v>3000</v>
      </c>
      <c r="E127" s="79">
        <v>0</v>
      </c>
      <c r="F127" s="83">
        <f t="shared" si="2"/>
        <v>0</v>
      </c>
    </row>
    <row r="128" spans="1:6" ht="66" customHeight="1">
      <c r="A128" s="65" t="s">
        <v>162</v>
      </c>
      <c r="B128" s="42" t="s">
        <v>163</v>
      </c>
      <c r="C128" s="49">
        <v>33913</v>
      </c>
      <c r="D128" s="49">
        <v>33913</v>
      </c>
      <c r="E128" s="79">
        <v>33630</v>
      </c>
      <c r="F128" s="83">
        <f t="shared" si="2"/>
        <v>99.1655117506561</v>
      </c>
    </row>
    <row r="129" spans="1:6" ht="49.5" customHeight="1">
      <c r="A129" s="74" t="s">
        <v>165</v>
      </c>
      <c r="B129" s="42" t="s">
        <v>166</v>
      </c>
      <c r="C129" s="49">
        <v>35970</v>
      </c>
      <c r="D129" s="49">
        <v>35970</v>
      </c>
      <c r="E129" s="79">
        <v>53955</v>
      </c>
      <c r="F129" s="83">
        <f t="shared" si="2"/>
        <v>150</v>
      </c>
    </row>
    <row r="130" spans="1:6" ht="66" customHeight="1">
      <c r="A130" s="74" t="s">
        <v>197</v>
      </c>
      <c r="B130" s="42" t="s">
        <v>196</v>
      </c>
      <c r="C130" s="49"/>
      <c r="D130" s="49"/>
      <c r="E130" s="79">
        <v>29054</v>
      </c>
      <c r="F130" s="83"/>
    </row>
    <row r="131" spans="1:6" ht="16.5" customHeight="1">
      <c r="A131" s="46" t="s">
        <v>92</v>
      </c>
      <c r="B131" s="42" t="s">
        <v>93</v>
      </c>
      <c r="C131" s="49">
        <f>C132+C133</f>
        <v>710996</v>
      </c>
      <c r="D131" s="49">
        <f>D132+D133</f>
        <v>710996</v>
      </c>
      <c r="E131" s="79">
        <f>E132+E133</f>
        <v>544835</v>
      </c>
      <c r="F131" s="83">
        <f t="shared" si="2"/>
        <v>76.62982632813686</v>
      </c>
    </row>
    <row r="132" spans="1:42" ht="32.25" customHeight="1">
      <c r="A132" s="58" t="s">
        <v>135</v>
      </c>
      <c r="B132" s="42" t="s">
        <v>93</v>
      </c>
      <c r="C132" s="61">
        <v>676907</v>
      </c>
      <c r="D132" s="61">
        <v>676907</v>
      </c>
      <c r="E132" s="81">
        <v>519616</v>
      </c>
      <c r="F132" s="83">
        <f t="shared" si="2"/>
        <v>76.76327767329929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</row>
    <row r="133" spans="1:6" ht="80.25" customHeight="1">
      <c r="A133" s="58" t="s">
        <v>137</v>
      </c>
      <c r="B133" s="42" t="s">
        <v>93</v>
      </c>
      <c r="C133" s="49">
        <v>34089</v>
      </c>
      <c r="D133" s="49">
        <v>34089</v>
      </c>
      <c r="E133" s="79">
        <v>25219</v>
      </c>
      <c r="F133" s="83">
        <f t="shared" si="2"/>
        <v>73.9798762064009</v>
      </c>
    </row>
    <row r="134" spans="1:6" ht="12" customHeight="1">
      <c r="A134" s="58"/>
      <c r="B134" s="42"/>
      <c r="C134" s="49"/>
      <c r="D134" s="49"/>
      <c r="E134" s="79"/>
      <c r="F134" s="83"/>
    </row>
    <row r="135" spans="1:6" ht="16.5" customHeight="1">
      <c r="A135" s="63" t="s">
        <v>108</v>
      </c>
      <c r="B135" s="41" t="s">
        <v>94</v>
      </c>
      <c r="C135" s="47">
        <f>SUM(C136,C137)</f>
        <v>67741</v>
      </c>
      <c r="D135" s="47">
        <f>SUM(D136:D137)</f>
        <v>71154</v>
      </c>
      <c r="E135" s="80">
        <f>E136+E137</f>
        <v>471636</v>
      </c>
      <c r="F135" s="84">
        <f t="shared" si="2"/>
        <v>662.8383506197824</v>
      </c>
    </row>
    <row r="136" spans="1:6" ht="80.25" customHeight="1">
      <c r="A136" s="46" t="s">
        <v>148</v>
      </c>
      <c r="B136" s="42" t="s">
        <v>95</v>
      </c>
      <c r="C136" s="49">
        <v>34746</v>
      </c>
      <c r="D136" s="49">
        <v>34746</v>
      </c>
      <c r="E136" s="79">
        <v>24790</v>
      </c>
      <c r="F136" s="83">
        <f t="shared" si="2"/>
        <v>71.3463420249813</v>
      </c>
    </row>
    <row r="137" spans="1:6" s="2" customFormat="1" ht="32.25" customHeight="1">
      <c r="A137" s="65" t="s">
        <v>110</v>
      </c>
      <c r="B137" s="43" t="s">
        <v>96</v>
      </c>
      <c r="C137" s="48">
        <f>SUM(C138:C142)</f>
        <v>32995</v>
      </c>
      <c r="D137" s="48">
        <f>SUM(D138:D142)</f>
        <v>36408</v>
      </c>
      <c r="E137" s="79">
        <f>E138+E139+E140+E141+E142+E143</f>
        <v>446846</v>
      </c>
      <c r="F137" s="83">
        <f t="shared" si="2"/>
        <v>1227.3291584267192</v>
      </c>
    </row>
    <row r="138" spans="1:6" s="2" customFormat="1" ht="97.5" customHeight="1">
      <c r="A138" s="58" t="s">
        <v>145</v>
      </c>
      <c r="B138" s="43" t="s">
        <v>96</v>
      </c>
      <c r="C138" s="48">
        <v>11680</v>
      </c>
      <c r="D138" s="48">
        <v>11680</v>
      </c>
      <c r="E138" s="79">
        <v>8760</v>
      </c>
      <c r="F138" s="83">
        <f t="shared" si="2"/>
        <v>75</v>
      </c>
    </row>
    <row r="139" spans="1:6" s="2" customFormat="1" ht="66" customHeight="1">
      <c r="A139" s="58" t="s">
        <v>138</v>
      </c>
      <c r="B139" s="43" t="s">
        <v>96</v>
      </c>
      <c r="C139" s="62">
        <v>14668</v>
      </c>
      <c r="D139" s="62">
        <v>14668</v>
      </c>
      <c r="E139" s="79">
        <v>11001</v>
      </c>
      <c r="F139" s="83">
        <f t="shared" si="2"/>
        <v>75</v>
      </c>
    </row>
    <row r="140" spans="1:6" s="2" customFormat="1" ht="49.5" customHeight="1">
      <c r="A140" s="93" t="s">
        <v>169</v>
      </c>
      <c r="B140" s="43" t="s">
        <v>96</v>
      </c>
      <c r="C140" s="94">
        <v>635</v>
      </c>
      <c r="D140" s="94">
        <v>1665</v>
      </c>
      <c r="E140" s="82">
        <v>5273</v>
      </c>
      <c r="F140" s="85">
        <f t="shared" si="2"/>
        <v>316.6966966966967</v>
      </c>
    </row>
    <row r="141" spans="1:6" s="2" customFormat="1" ht="49.5" customHeight="1">
      <c r="A141" s="93" t="s">
        <v>185</v>
      </c>
      <c r="B141" s="43" t="s">
        <v>96</v>
      </c>
      <c r="C141" s="94">
        <v>6000</v>
      </c>
      <c r="D141" s="94">
        <v>8383</v>
      </c>
      <c r="E141" s="82">
        <v>13500</v>
      </c>
      <c r="F141" s="85">
        <f t="shared" si="2"/>
        <v>161.04020040558274</v>
      </c>
    </row>
    <row r="142" spans="1:6" s="2" customFormat="1" ht="32.25" customHeight="1">
      <c r="A142" s="93" t="s">
        <v>186</v>
      </c>
      <c r="B142" s="43" t="s">
        <v>96</v>
      </c>
      <c r="C142" s="94">
        <v>12</v>
      </c>
      <c r="D142" s="94">
        <v>12</v>
      </c>
      <c r="E142" s="82">
        <v>12</v>
      </c>
      <c r="F142" s="85">
        <f t="shared" si="2"/>
        <v>100</v>
      </c>
    </row>
    <row r="143" spans="1:6" s="2" customFormat="1" ht="16.5" customHeight="1">
      <c r="A143" s="93" t="s">
        <v>184</v>
      </c>
      <c r="B143" s="43" t="s">
        <v>96</v>
      </c>
      <c r="C143" s="94"/>
      <c r="D143" s="94"/>
      <c r="E143" s="82">
        <v>408300</v>
      </c>
      <c r="F143" s="85"/>
    </row>
    <row r="144" spans="1:6" ht="12" customHeight="1">
      <c r="A144" s="50"/>
      <c r="B144" s="51"/>
      <c r="C144" s="52"/>
      <c r="D144" s="52"/>
      <c r="E144" s="82"/>
      <c r="F144" s="85"/>
    </row>
    <row r="145" spans="1:6" ht="15.75">
      <c r="A145" s="70" t="s">
        <v>109</v>
      </c>
      <c r="B145" s="53"/>
      <c r="C145" s="54" t="e">
        <f>SUM(C5,C84)</f>
        <v>#REF!</v>
      </c>
      <c r="D145" s="54" t="e">
        <f>SUM(D5,D84)</f>
        <v>#REF!</v>
      </c>
      <c r="E145" s="87">
        <f>E5+E84</f>
        <v>4948793</v>
      </c>
      <c r="F145" s="88" t="e">
        <f t="shared" si="2"/>
        <v>#REF!</v>
      </c>
    </row>
    <row r="147" spans="1:6" ht="12.75">
      <c r="A147" s="99"/>
      <c r="B147" s="99"/>
      <c r="C147" s="99"/>
      <c r="D147" s="99"/>
      <c r="E147" s="99"/>
      <c r="F147" s="99"/>
    </row>
    <row r="148" spans="1:6" ht="38.25" customHeight="1">
      <c r="A148" s="99" t="s">
        <v>198</v>
      </c>
      <c r="B148" s="99"/>
      <c r="C148" s="99"/>
      <c r="D148" s="99"/>
      <c r="E148" s="99"/>
      <c r="F148" s="99"/>
    </row>
  </sheetData>
  <sheetProtection/>
  <mergeCells count="4">
    <mergeCell ref="A148:F148"/>
    <mergeCell ref="A69:D69"/>
    <mergeCell ref="A1:F1"/>
    <mergeCell ref="A147:F147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2008-10-16T06:28:03Z</cp:lastPrinted>
  <dcterms:created xsi:type="dcterms:W3CDTF">2001-10-29T11:15:23Z</dcterms:created>
  <dcterms:modified xsi:type="dcterms:W3CDTF">2008-10-27T07:56:19Z</dcterms:modified>
  <cp:category/>
  <cp:version/>
  <cp:contentType/>
  <cp:contentStatus/>
</cp:coreProperties>
</file>