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<sst xmlns="http://schemas.openxmlformats.org/spreadsheetml/2006/main" count="112" uniqueCount="105">
  <si>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(в рублях)</t>
  </si>
  <si>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</si>
  <si>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</si>
  <si>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</si>
  <si>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</si>
  <si>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</si>
  <si>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</si>
  <si>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</si>
  <si>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</si>
  <si>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</si>
  <si>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</si>
  <si>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</si>
  <si>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</si>
  <si>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</si>
  <si>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</si>
  <si>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</si>
  <si>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</si>
  <si>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</si>
  <si>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</si>
  <si>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</si>
  <si>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</si>
  <si>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</si>
  <si>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</si>
  <si>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</si>
  <si>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</si>
  <si>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</si>
  <si>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</si>
  <si>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</si>
  <si>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</si>
  <si>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</si>
  <si>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</si>
  <si>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</si>
  <si>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</si>
  <si>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</si>
  <si>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</si>
  <si>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</si>
  <si>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</si>
  <si>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</si>
  <si>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</si>
  <si>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</si>
  <si>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</si>
  <si>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</si>
  <si>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</si>
  <si>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</si>
  <si>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</si>
  <si>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</si>
  <si>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</si>
  <si>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</si>
  <si>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</si>
  <si>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</si>
  <si>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</si>
  <si>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</si>
  <si>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</si>
  <si>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</si>
  <si>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</si>
  <si>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</si>
  <si>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</si>
  <si>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</si>
  <si>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</si>
  <si>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</si>
  <si>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</si>
  <si>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</si>
  <si>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</si>
  <si>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</si>
  <si>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</si>
  <si>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</si>
  <si>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</si>
  <si>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</si>
  <si>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</si>
  <si>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</si>
  <si>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</si>
  <si>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</si>
  <si>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</si>
  <si>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</si>
  <si>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</si>
  <si>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</si>
  <si>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</si>
  <si>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</si>
  <si>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</si>
  <si>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</si>
  <si>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</si>
  <si>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</si>
  <si>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</si>
  <si>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</si>
  <si>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</si>
  <si>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</si>
  <si>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</si>
  <si>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Авдышоев Иван Федорович</t>
  </si>
  <si>
    <t>Васильев Ростислав Анатольевич</t>
  </si>
  <si>
    <t>Древарх-Просветленный Андрей Валентинович</t>
  </si>
  <si>
    <t>Михеев Владимир Александрович</t>
  </si>
  <si>
    <t>Никифоров Дмитрий Александрович</t>
  </si>
  <si>
    <t xml:space="preserve">Сидоренко Дмитрий Олегович, </t>
  </si>
  <si>
    <t>Сманцер Андрей Владимирович</t>
  </si>
  <si>
    <t>Черненко Олег Витальевич</t>
  </si>
  <si>
    <t>Яковлев Константин Евгеньевич</t>
  </si>
  <si>
    <t>Выборы кандидатов в депутаты городского Совета депутатов 24 созыва (повторные выборы)</t>
  </si>
  <si>
    <t>Южная  ТИК</t>
  </si>
  <si>
    <t xml:space="preserve">Председатель избирательной  комиссии МО "Город Архангельск" (городской избирательной комиссии)               </t>
  </si>
  <si>
    <t>В.Б.Самойлов</t>
  </si>
  <si>
    <t>Симаков Дмитрий Сергеевич*</t>
  </si>
  <si>
    <t>*</t>
  </si>
  <si>
    <t>расшифровка стр. 60 в приложении 1.</t>
  </si>
  <si>
    <t>Сводные сведения</t>
  </si>
  <si>
    <t>на 11 марта 2006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</si>
</sst>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right" vertical="center" wrapText="1"/>
      <protection/>
    </xf>
    <xf numFmtId="1" fontId="1" fillId="0" borderId="6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9"/>
  <sheetViews>
    <sheetView tabSelected="1" zoomScaleSheetLayoutView="71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7" sqref="K47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14" width="16.625" style="5" customWidth="1"/>
    <col min="15" max="16384" width="9.125" style="2" customWidth="1"/>
  </cols>
  <sheetData>
    <row r="1" spans="1:14" ht="15" customHeight="1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 customHeight="1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>
      <c r="A3" s="49" t="s">
        <v>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14"/>
      <c r="B4" s="15"/>
      <c r="C4" s="16"/>
      <c r="D4" s="17"/>
      <c r="E4" s="17"/>
      <c r="F4" s="17"/>
      <c r="G4" s="37" t="s">
        <v>97</v>
      </c>
      <c r="H4" s="17"/>
      <c r="I4" s="37" t="s">
        <v>104</v>
      </c>
      <c r="J4" s="18"/>
      <c r="K4" s="18"/>
      <c r="L4" s="18"/>
      <c r="M4" s="18"/>
      <c r="N4" s="18" t="s">
        <v>0</v>
      </c>
    </row>
    <row r="5" spans="1:14" ht="20.25" customHeight="1">
      <c r="A5" s="52" t="s">
        <v>1</v>
      </c>
      <c r="B5" s="53"/>
      <c r="C5" s="19" t="s">
        <v>2</v>
      </c>
      <c r="D5" s="20" t="s">
        <v>87</v>
      </c>
      <c r="E5" s="20" t="s">
        <v>88</v>
      </c>
      <c r="F5" s="20" t="s">
        <v>89</v>
      </c>
      <c r="G5" s="20" t="s">
        <v>90</v>
      </c>
      <c r="H5" s="20" t="s">
        <v>91</v>
      </c>
      <c r="I5" s="20" t="s">
        <v>92</v>
      </c>
      <c r="J5" s="20" t="s">
        <v>100</v>
      </c>
      <c r="K5" s="20" t="s">
        <v>93</v>
      </c>
      <c r="L5" s="20" t="s">
        <v>94</v>
      </c>
      <c r="M5" s="20" t="s">
        <v>95</v>
      </c>
      <c r="N5" s="21" t="s">
        <v>3</v>
      </c>
    </row>
    <row r="6" spans="1:14" ht="12.75">
      <c r="A6" s="50">
        <v>1</v>
      </c>
      <c r="B6" s="51"/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6" customFormat="1" ht="15">
      <c r="A7" s="24">
        <v>1</v>
      </c>
      <c r="B7" s="24" t="s">
        <v>4</v>
      </c>
      <c r="C7" s="25" t="str">
        <f>"10"</f>
        <v>10</v>
      </c>
      <c r="D7" s="26">
        <f aca="true" t="shared" si="0" ref="D7:M7">D9+D15</f>
        <v>280000</v>
      </c>
      <c r="E7" s="26">
        <f t="shared" si="0"/>
        <v>14160</v>
      </c>
      <c r="F7" s="26">
        <f>F9+F15</f>
        <v>46500</v>
      </c>
      <c r="G7" s="26">
        <f t="shared" si="0"/>
        <v>60000</v>
      </c>
      <c r="H7" s="26">
        <f t="shared" si="0"/>
        <v>5000</v>
      </c>
      <c r="I7" s="26">
        <f t="shared" si="0"/>
        <v>0</v>
      </c>
      <c r="J7" s="26">
        <f t="shared" si="0"/>
        <v>300000</v>
      </c>
      <c r="K7" s="26">
        <f>K9+K15</f>
        <v>140000</v>
      </c>
      <c r="L7" s="26">
        <f t="shared" si="0"/>
        <v>235000</v>
      </c>
      <c r="M7" s="26">
        <f t="shared" si="0"/>
        <v>500</v>
      </c>
      <c r="N7" s="26">
        <f>SUM(D7:M7)</f>
        <v>1081160</v>
      </c>
    </row>
    <row r="8" spans="1:14" s="7" customFormat="1" ht="15" customHeight="1">
      <c r="A8" s="45" t="s">
        <v>5</v>
      </c>
      <c r="B8" s="46"/>
      <c r="C8" s="46"/>
      <c r="D8" s="46"/>
      <c r="E8" s="46"/>
      <c r="F8" s="46"/>
      <c r="G8" s="46"/>
      <c r="H8" s="27"/>
      <c r="I8" s="27"/>
      <c r="J8" s="27"/>
      <c r="K8" s="27"/>
      <c r="L8" s="27"/>
      <c r="M8" s="27"/>
      <c r="N8" s="28"/>
    </row>
    <row r="9" spans="1:35" s="7" customFormat="1" ht="20.25">
      <c r="A9" s="29" t="s">
        <v>6</v>
      </c>
      <c r="B9" s="29" t="s">
        <v>7</v>
      </c>
      <c r="C9" s="30" t="str">
        <f>"20"</f>
        <v>20</v>
      </c>
      <c r="D9" s="31">
        <v>270000</v>
      </c>
      <c r="E9" s="31">
        <v>14160</v>
      </c>
      <c r="F9" s="31">
        <v>46500</v>
      </c>
      <c r="G9" s="31">
        <v>60000</v>
      </c>
      <c r="H9" s="31">
        <v>5000</v>
      </c>
      <c r="I9" s="31"/>
      <c r="J9" s="31">
        <v>300000</v>
      </c>
      <c r="K9" s="31">
        <v>110000</v>
      </c>
      <c r="L9" s="31">
        <v>220000</v>
      </c>
      <c r="M9" s="31">
        <v>500</v>
      </c>
      <c r="N9" s="26">
        <f>SUM(D9:M9)</f>
        <v>1026160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14" s="7" customFormat="1" ht="15" customHeight="1">
      <c r="A10" s="45" t="s">
        <v>8</v>
      </c>
      <c r="B10" s="46"/>
      <c r="C10" s="46"/>
      <c r="D10" s="46"/>
      <c r="E10" s="46"/>
      <c r="F10" s="46"/>
      <c r="G10" s="46"/>
      <c r="H10" s="27"/>
      <c r="I10" s="27"/>
      <c r="J10" s="27"/>
      <c r="K10" s="27"/>
      <c r="L10" s="27"/>
      <c r="M10" s="27"/>
      <c r="N10" s="28"/>
    </row>
    <row r="11" spans="1:45" s="7" customFormat="1" ht="20.25">
      <c r="A11" s="29" t="s">
        <v>9</v>
      </c>
      <c r="B11" s="29" t="s">
        <v>80</v>
      </c>
      <c r="C11" s="30" t="str">
        <f>"30"</f>
        <v>30</v>
      </c>
      <c r="D11" s="34">
        <v>50000</v>
      </c>
      <c r="E11" s="34">
        <v>14160</v>
      </c>
      <c r="F11" s="34">
        <v>46500</v>
      </c>
      <c r="G11" s="34">
        <v>50000</v>
      </c>
      <c r="H11" s="34">
        <v>5000</v>
      </c>
      <c r="I11" s="34"/>
      <c r="J11" s="34"/>
      <c r="K11" s="34">
        <v>50000</v>
      </c>
      <c r="L11" s="34">
        <v>50000</v>
      </c>
      <c r="M11" s="34">
        <v>500</v>
      </c>
      <c r="N11" s="26">
        <f>SUM(D11:M11)</f>
        <v>266160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58" s="7" customFormat="1" ht="20.25">
      <c r="A12" s="29" t="s">
        <v>10</v>
      </c>
      <c r="B12" s="29" t="s">
        <v>81</v>
      </c>
      <c r="C12" s="30" t="str">
        <f>"40"</f>
        <v>40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6">
        <f>SUM(D12:M12)</f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s="7" customFormat="1" ht="15">
      <c r="A13" s="29" t="s">
        <v>11</v>
      </c>
      <c r="B13" s="29" t="s">
        <v>12</v>
      </c>
      <c r="C13" s="30" t="str">
        <f>"50"</f>
        <v>50</v>
      </c>
      <c r="D13" s="34">
        <v>220000</v>
      </c>
      <c r="E13" s="34"/>
      <c r="F13" s="34"/>
      <c r="G13" s="34">
        <v>10000</v>
      </c>
      <c r="H13" s="34"/>
      <c r="I13" s="34"/>
      <c r="J13" s="34"/>
      <c r="K13" s="34">
        <v>50000</v>
      </c>
      <c r="L13" s="34">
        <v>152000</v>
      </c>
      <c r="M13" s="34"/>
      <c r="N13" s="26">
        <f>SUM(D13:M13)</f>
        <v>432000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s="7" customFormat="1" ht="15">
      <c r="A14" s="29" t="s">
        <v>13</v>
      </c>
      <c r="B14" s="29" t="s">
        <v>14</v>
      </c>
      <c r="C14" s="30" t="str">
        <f>"60"</f>
        <v>60</v>
      </c>
      <c r="D14" s="34"/>
      <c r="E14" s="34"/>
      <c r="F14" s="34"/>
      <c r="G14" s="34"/>
      <c r="H14" s="34"/>
      <c r="I14" s="34"/>
      <c r="J14" s="34">
        <v>300000</v>
      </c>
      <c r="K14" s="34">
        <v>10000</v>
      </c>
      <c r="L14" s="34">
        <v>18000</v>
      </c>
      <c r="M14" s="34"/>
      <c r="N14" s="26">
        <f>SUM(D14:M14)</f>
        <v>328000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s="7" customFormat="1" ht="20.25">
      <c r="A15" s="29" t="s">
        <v>15</v>
      </c>
      <c r="B15" s="29" t="s">
        <v>16</v>
      </c>
      <c r="C15" s="30" t="str">
        <f>"70"</f>
        <v>70</v>
      </c>
      <c r="D15" s="34">
        <v>10000</v>
      </c>
      <c r="E15" s="34"/>
      <c r="F15" s="34"/>
      <c r="G15" s="34"/>
      <c r="H15" s="34"/>
      <c r="I15" s="34"/>
      <c r="J15" s="34"/>
      <c r="K15" s="34">
        <v>30000</v>
      </c>
      <c r="L15" s="34">
        <v>15000</v>
      </c>
      <c r="M15" s="34"/>
      <c r="N15" s="26">
        <f>SUM(D15:M15)</f>
        <v>55000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14" s="7" customFormat="1" ht="15" customHeight="1">
      <c r="A16" s="45" t="s">
        <v>8</v>
      </c>
      <c r="B16" s="46"/>
      <c r="C16" s="46"/>
      <c r="D16" s="46"/>
      <c r="E16" s="46"/>
      <c r="F16" s="46"/>
      <c r="G16" s="46"/>
      <c r="H16" s="27"/>
      <c r="I16" s="27"/>
      <c r="J16" s="27"/>
      <c r="K16" s="27"/>
      <c r="L16" s="27"/>
      <c r="M16" s="27"/>
      <c r="N16" s="28"/>
    </row>
    <row r="17" spans="1:63" s="7" customFormat="1" ht="20.25">
      <c r="A17" s="29" t="s">
        <v>17</v>
      </c>
      <c r="B17" s="29" t="s">
        <v>80</v>
      </c>
      <c r="C17" s="30" t="str">
        <f>"80"</f>
        <v>80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6">
        <f>SUM(D17:M17)</f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7" customFormat="1" ht="20.25">
      <c r="A18" s="29" t="s">
        <v>18</v>
      </c>
      <c r="B18" s="29" t="s">
        <v>81</v>
      </c>
      <c r="C18" s="30" t="str">
        <f>"90"</f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6">
        <f>SUM(D18:M18)</f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7" customFormat="1" ht="15">
      <c r="A19" s="29" t="s">
        <v>19</v>
      </c>
      <c r="B19" s="29" t="s">
        <v>20</v>
      </c>
      <c r="C19" s="30" t="str">
        <f>"100"</f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6">
        <f>SUM(D19:M19)</f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7" customFormat="1" ht="15">
      <c r="A20" s="29" t="s">
        <v>21</v>
      </c>
      <c r="B20" s="29" t="s">
        <v>22</v>
      </c>
      <c r="C20" s="30" t="str">
        <f>"110"</f>
        <v>110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6">
        <f>SUM(D20:M20)</f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7" customFormat="1" ht="20.25">
      <c r="A21" s="29" t="str">
        <f>"2"</f>
        <v>2</v>
      </c>
      <c r="B21" s="29" t="s">
        <v>23</v>
      </c>
      <c r="C21" s="30" t="str">
        <f>"120"</f>
        <v>120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6">
        <f>SUM(D21:M21)</f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14" s="7" customFormat="1" ht="15" customHeight="1">
      <c r="A22" s="45" t="s">
        <v>5</v>
      </c>
      <c r="B22" s="46"/>
      <c r="C22" s="46"/>
      <c r="D22" s="46"/>
      <c r="E22" s="46"/>
      <c r="F22" s="46"/>
      <c r="G22" s="46"/>
      <c r="H22" s="27"/>
      <c r="I22" s="27"/>
      <c r="J22" s="27"/>
      <c r="K22" s="27"/>
      <c r="L22" s="27"/>
      <c r="M22" s="27"/>
      <c r="N22" s="27"/>
    </row>
    <row r="23" spans="1:54" s="7" customFormat="1" ht="20.25">
      <c r="A23" s="29" t="s">
        <v>24</v>
      </c>
      <c r="B23" s="29" t="s">
        <v>80</v>
      </c>
      <c r="C23" s="30" t="str">
        <f>"130"</f>
        <v>130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6">
        <f>SUM(D23:M23)</f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7" customFormat="1" ht="20.25">
      <c r="A24" s="29" t="s">
        <v>25</v>
      </c>
      <c r="B24" s="29" t="s">
        <v>82</v>
      </c>
      <c r="C24" s="30" t="str">
        <f>"140"</f>
        <v>140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6">
        <f>SUM(D24:M24)</f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s="7" customFormat="1" ht="15">
      <c r="A25" s="29" t="s">
        <v>26</v>
      </c>
      <c r="B25" s="29" t="s">
        <v>27</v>
      </c>
      <c r="C25" s="30" t="str">
        <f>"150"</f>
        <v>150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6">
        <f>SUM(D25:M25)</f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7" customFormat="1" ht="15">
      <c r="A26" s="29" t="s">
        <v>28</v>
      </c>
      <c r="B26" s="29" t="s">
        <v>29</v>
      </c>
      <c r="C26" s="30" t="str">
        <f>"160"</f>
        <v>160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6">
        <f>SUM(D26:M26)</f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s="6" customFormat="1" ht="15">
      <c r="A27" s="24" t="s">
        <v>30</v>
      </c>
      <c r="B27" s="24" t="s">
        <v>31</v>
      </c>
      <c r="C27" s="25" t="str">
        <f>"170"</f>
        <v>170</v>
      </c>
      <c r="D27" s="26">
        <f>D29+D30+D34</f>
        <v>10000</v>
      </c>
      <c r="E27" s="26">
        <f>E29+E30+E34</f>
        <v>0</v>
      </c>
      <c r="F27" s="26">
        <v>0</v>
      </c>
      <c r="G27" s="26">
        <v>0</v>
      </c>
      <c r="H27" s="26">
        <f aca="true" t="shared" si="1" ref="H27:M27">H29+H30+H34</f>
        <v>0</v>
      </c>
      <c r="I27" s="26">
        <f t="shared" si="1"/>
        <v>0</v>
      </c>
      <c r="J27" s="26">
        <f t="shared" si="1"/>
        <v>0</v>
      </c>
      <c r="K27" s="26">
        <f>K29+K30+K34</f>
        <v>40000</v>
      </c>
      <c r="L27" s="26">
        <f t="shared" si="1"/>
        <v>0</v>
      </c>
      <c r="M27" s="26">
        <f t="shared" si="1"/>
        <v>0</v>
      </c>
      <c r="N27" s="26">
        <f>SUM(D27:M27)</f>
        <v>50000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14" s="7" customFormat="1" ht="15" customHeight="1">
      <c r="A28" s="45" t="s">
        <v>85</v>
      </c>
      <c r="B28" s="46"/>
      <c r="C28" s="46"/>
      <c r="D28" s="46"/>
      <c r="E28" s="46"/>
      <c r="F28" s="46"/>
      <c r="G28" s="46"/>
      <c r="H28" s="27"/>
      <c r="I28" s="27"/>
      <c r="J28" s="27"/>
      <c r="K28" s="27"/>
      <c r="L28" s="27"/>
      <c r="M28" s="27"/>
      <c r="N28" s="28"/>
    </row>
    <row r="29" spans="1:14" s="7" customFormat="1" ht="15">
      <c r="A29" s="29" t="s">
        <v>32</v>
      </c>
      <c r="B29" s="29" t="s">
        <v>33</v>
      </c>
      <c r="C29" s="30" t="str">
        <f>"180"</f>
        <v>180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26">
        <f aca="true" t="shared" si="2" ref="N29:N36">SUM(D29:M29)</f>
        <v>0</v>
      </c>
    </row>
    <row r="30" spans="1:14" s="7" customFormat="1" ht="20.25">
      <c r="A30" s="29" t="s">
        <v>34</v>
      </c>
      <c r="B30" s="29" t="s">
        <v>35</v>
      </c>
      <c r="C30" s="30" t="str">
        <f>"190"</f>
        <v>190</v>
      </c>
      <c r="D30" s="31">
        <v>10000</v>
      </c>
      <c r="E30" s="31"/>
      <c r="F30" s="31"/>
      <c r="G30" s="31"/>
      <c r="H30" s="31"/>
      <c r="I30" s="31"/>
      <c r="J30" s="31"/>
      <c r="K30" s="31">
        <v>40000</v>
      </c>
      <c r="L30" s="31"/>
      <c r="M30" s="31"/>
      <c r="N30" s="26">
        <f t="shared" si="2"/>
        <v>50000</v>
      </c>
    </row>
    <row r="31" spans="1:14" s="7" customFormat="1" ht="20.25">
      <c r="A31" s="29" t="s">
        <v>36</v>
      </c>
      <c r="B31" s="29" t="s">
        <v>37</v>
      </c>
      <c r="C31" s="30" t="str">
        <f>"200"</f>
        <v>200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6">
        <f t="shared" si="2"/>
        <v>0</v>
      </c>
    </row>
    <row r="32" spans="1:14" s="7" customFormat="1" ht="30">
      <c r="A32" s="29" t="s">
        <v>38</v>
      </c>
      <c r="B32" s="29" t="s">
        <v>39</v>
      </c>
      <c r="C32" s="30" t="str">
        <f>"210"</f>
        <v>210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6">
        <f t="shared" si="2"/>
        <v>0</v>
      </c>
    </row>
    <row r="33" spans="1:14" s="7" customFormat="1" ht="20.25">
      <c r="A33" s="29" t="s">
        <v>40</v>
      </c>
      <c r="B33" s="29" t="s">
        <v>41</v>
      </c>
      <c r="C33" s="30" t="str">
        <f>"220"</f>
        <v>220</v>
      </c>
      <c r="D33" s="34">
        <v>10000</v>
      </c>
      <c r="E33" s="34"/>
      <c r="F33" s="34"/>
      <c r="G33" s="34"/>
      <c r="H33" s="34"/>
      <c r="I33" s="34"/>
      <c r="J33" s="34"/>
      <c r="K33" s="34">
        <v>40000</v>
      </c>
      <c r="L33" s="34"/>
      <c r="M33" s="34"/>
      <c r="N33" s="26">
        <f t="shared" si="2"/>
        <v>50000</v>
      </c>
    </row>
    <row r="34" spans="1:14" s="7" customFormat="1" ht="20.25">
      <c r="A34" s="29" t="s">
        <v>42</v>
      </c>
      <c r="B34" s="29" t="s">
        <v>43</v>
      </c>
      <c r="C34" s="30" t="str">
        <f>"230"</f>
        <v>230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6">
        <f t="shared" si="2"/>
        <v>0</v>
      </c>
    </row>
    <row r="35" spans="1:14" s="7" customFormat="1" ht="20.25">
      <c r="A35" s="29" t="s">
        <v>44</v>
      </c>
      <c r="B35" s="29" t="s">
        <v>45</v>
      </c>
      <c r="C35" s="30" t="str">
        <f>"240"</f>
        <v>240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6">
        <f t="shared" si="2"/>
        <v>0</v>
      </c>
    </row>
    <row r="36" spans="1:14" s="6" customFormat="1" ht="15">
      <c r="A36" s="24" t="s">
        <v>46</v>
      </c>
      <c r="B36" s="24" t="s">
        <v>47</v>
      </c>
      <c r="C36" s="25" t="str">
        <f>"250"</f>
        <v>250</v>
      </c>
      <c r="D36" s="26">
        <f aca="true" t="shared" si="3" ref="D36:M36">D38+D40+D44+D45+D46+D47+D48+D49+D50</f>
        <v>270000</v>
      </c>
      <c r="E36" s="26">
        <f t="shared" si="3"/>
        <v>14160</v>
      </c>
      <c r="F36" s="26">
        <f>F38+F40+F44+F45+F46+F47+F48+F49+F50</f>
        <v>46500</v>
      </c>
      <c r="G36" s="26">
        <f>G38+G40+G44+G45+G46+G47+G48+G49+G50</f>
        <v>52704</v>
      </c>
      <c r="H36" s="26">
        <f>H38+H40+H44+H45+H46+H47+H48+H49+H50</f>
        <v>5000</v>
      </c>
      <c r="I36" s="26">
        <f t="shared" si="3"/>
        <v>0</v>
      </c>
      <c r="J36" s="26">
        <f t="shared" si="3"/>
        <v>279532</v>
      </c>
      <c r="K36" s="26">
        <f>K38+K40+K44+K45+K46+K47+K48+K49+K50</f>
        <v>99231</v>
      </c>
      <c r="L36" s="26">
        <f t="shared" si="3"/>
        <v>228791</v>
      </c>
      <c r="M36" s="26">
        <f t="shared" si="3"/>
        <v>500</v>
      </c>
      <c r="N36" s="26">
        <f t="shared" si="2"/>
        <v>996418</v>
      </c>
    </row>
    <row r="37" spans="1:14" s="7" customFormat="1" ht="15" customHeight="1">
      <c r="A37" s="45" t="s">
        <v>5</v>
      </c>
      <c r="B37" s="46"/>
      <c r="C37" s="46"/>
      <c r="D37" s="46"/>
      <c r="E37" s="46"/>
      <c r="F37" s="46"/>
      <c r="G37" s="46"/>
      <c r="H37" s="27"/>
      <c r="I37" s="27"/>
      <c r="J37" s="27"/>
      <c r="K37" s="27"/>
      <c r="L37" s="27"/>
      <c r="M37" s="27"/>
      <c r="N37" s="28"/>
    </row>
    <row r="38" spans="1:47" s="7" customFormat="1" ht="15">
      <c r="A38" s="29" t="s">
        <v>48</v>
      </c>
      <c r="B38" s="29" t="s">
        <v>49</v>
      </c>
      <c r="C38" s="30" t="str">
        <f>"260"</f>
        <v>260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6">
        <f>SUM(D38:M38)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7" customFormat="1" ht="20.25">
      <c r="A39" s="29" t="s">
        <v>50</v>
      </c>
      <c r="B39" s="29" t="s">
        <v>51</v>
      </c>
      <c r="C39" s="30" t="str">
        <f>"270"</f>
        <v>270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6">
        <f>SUM(D39:M39)</f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7" customFormat="1" ht="15">
      <c r="A40" s="29" t="s">
        <v>52</v>
      </c>
      <c r="B40" s="29" t="s">
        <v>53</v>
      </c>
      <c r="C40" s="30" t="str">
        <f>"280"</f>
        <v>280</v>
      </c>
      <c r="D40" s="34">
        <v>75000</v>
      </c>
      <c r="E40" s="34"/>
      <c r="F40" s="34"/>
      <c r="G40" s="34"/>
      <c r="H40" s="34"/>
      <c r="I40" s="34"/>
      <c r="J40" s="34"/>
      <c r="K40" s="34">
        <v>75000</v>
      </c>
      <c r="L40" s="34">
        <v>75000</v>
      </c>
      <c r="M40" s="34"/>
      <c r="N40" s="26">
        <f>SUM(D40:M40)</f>
        <v>225000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14" s="7" customFormat="1" ht="15" customHeight="1">
      <c r="A41" s="45" t="s">
        <v>8</v>
      </c>
      <c r="B41" s="46"/>
      <c r="C41" s="46"/>
      <c r="D41" s="46"/>
      <c r="E41" s="46"/>
      <c r="F41" s="46"/>
      <c r="G41" s="46"/>
      <c r="H41" s="27"/>
      <c r="I41" s="27"/>
      <c r="J41" s="27"/>
      <c r="K41" s="27"/>
      <c r="L41" s="27"/>
      <c r="M41" s="27"/>
      <c r="N41" s="28"/>
    </row>
    <row r="42" spans="1:14" s="7" customFormat="1" ht="20.25">
      <c r="A42" s="29" t="s">
        <v>54</v>
      </c>
      <c r="B42" s="29" t="s">
        <v>55</v>
      </c>
      <c r="C42" s="30" t="str">
        <f>"290"</f>
        <v>290</v>
      </c>
      <c r="D42" s="34">
        <v>75000</v>
      </c>
      <c r="E42" s="34"/>
      <c r="F42" s="34"/>
      <c r="G42" s="34"/>
      <c r="H42" s="34"/>
      <c r="I42" s="34"/>
      <c r="J42" s="34"/>
      <c r="K42" s="34">
        <v>75000</v>
      </c>
      <c r="L42" s="34">
        <v>75000</v>
      </c>
      <c r="M42" s="34"/>
      <c r="N42" s="26">
        <f aca="true" t="shared" si="4" ref="N42:N51">SUM(D42:M42)</f>
        <v>225000</v>
      </c>
    </row>
    <row r="43" spans="1:14" s="7" customFormat="1" ht="20.25">
      <c r="A43" s="29" t="s">
        <v>56</v>
      </c>
      <c r="B43" s="29" t="s">
        <v>57</v>
      </c>
      <c r="C43" s="30" t="str">
        <f>"300"</f>
        <v>300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6">
        <f t="shared" si="4"/>
        <v>0</v>
      </c>
    </row>
    <row r="44" spans="1:14" s="7" customFormat="1" ht="15">
      <c r="A44" s="29" t="s">
        <v>58</v>
      </c>
      <c r="B44" s="29" t="s">
        <v>59</v>
      </c>
      <c r="C44" s="30" t="str">
        <f>"310"</f>
        <v>310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26">
        <f t="shared" si="4"/>
        <v>0</v>
      </c>
    </row>
    <row r="45" spans="1:14" s="7" customFormat="1" ht="20.25">
      <c r="A45" s="29" t="s">
        <v>60</v>
      </c>
      <c r="B45" s="29" t="s">
        <v>61</v>
      </c>
      <c r="C45" s="30" t="str">
        <f>"320"</f>
        <v>320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26">
        <f t="shared" si="4"/>
        <v>0</v>
      </c>
    </row>
    <row r="46" spans="1:14" s="7" customFormat="1" ht="20.25">
      <c r="A46" s="29" t="s">
        <v>62</v>
      </c>
      <c r="B46" s="29" t="s">
        <v>63</v>
      </c>
      <c r="C46" s="30" t="str">
        <f>"330"</f>
        <v>330</v>
      </c>
      <c r="D46" s="34">
        <v>195000</v>
      </c>
      <c r="E46" s="34">
        <v>14160</v>
      </c>
      <c r="F46" s="34">
        <v>46500</v>
      </c>
      <c r="G46" s="34">
        <v>52704</v>
      </c>
      <c r="H46" s="34">
        <v>5000</v>
      </c>
      <c r="I46" s="34"/>
      <c r="J46" s="34">
        <v>279532</v>
      </c>
      <c r="K46" s="34">
        <v>24231</v>
      </c>
      <c r="L46" s="34">
        <v>153791</v>
      </c>
      <c r="M46" s="34">
        <v>500</v>
      </c>
      <c r="N46" s="26">
        <f t="shared" si="4"/>
        <v>771418</v>
      </c>
    </row>
    <row r="47" spans="1:14" s="7" customFormat="1" ht="15">
      <c r="A47" s="29" t="s">
        <v>64</v>
      </c>
      <c r="B47" s="29" t="s">
        <v>65</v>
      </c>
      <c r="C47" s="30" t="str">
        <f>"340"</f>
        <v>340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6">
        <f t="shared" si="4"/>
        <v>0</v>
      </c>
    </row>
    <row r="48" spans="1:14" s="7" customFormat="1" ht="20.25">
      <c r="A48" s="29" t="s">
        <v>66</v>
      </c>
      <c r="B48" s="29" t="s">
        <v>67</v>
      </c>
      <c r="C48" s="30" t="str">
        <f>"350"</f>
        <v>350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26">
        <f t="shared" si="4"/>
        <v>0</v>
      </c>
    </row>
    <row r="49" spans="1:14" s="7" customFormat="1" ht="20.25">
      <c r="A49" s="29" t="s">
        <v>68</v>
      </c>
      <c r="B49" s="29" t="s">
        <v>69</v>
      </c>
      <c r="C49" s="30" t="str">
        <f>"360"</f>
        <v>360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26">
        <f t="shared" si="4"/>
        <v>0</v>
      </c>
    </row>
    <row r="50" spans="1:14" s="7" customFormat="1" ht="20.25">
      <c r="A50" s="29" t="s">
        <v>70</v>
      </c>
      <c r="B50" s="29" t="s">
        <v>71</v>
      </c>
      <c r="C50" s="30" t="str">
        <f>"370"</f>
        <v>370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6">
        <f t="shared" si="4"/>
        <v>0</v>
      </c>
    </row>
    <row r="51" spans="1:14" s="6" customFormat="1" ht="15">
      <c r="A51" s="24" t="s">
        <v>72</v>
      </c>
      <c r="B51" s="24" t="s">
        <v>73</v>
      </c>
      <c r="C51" s="25" t="str">
        <f>"380"</f>
        <v>380</v>
      </c>
      <c r="D51" s="26">
        <f aca="true" t="shared" si="5" ref="D51:M51">D53+D54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4"/>
        <v>0</v>
      </c>
    </row>
    <row r="52" spans="1:14" s="7" customFormat="1" ht="15" customHeight="1">
      <c r="A52" s="45" t="s">
        <v>74</v>
      </c>
      <c r="B52" s="46"/>
      <c r="C52" s="46"/>
      <c r="D52" s="46"/>
      <c r="E52" s="46"/>
      <c r="F52" s="46"/>
      <c r="G52" s="46"/>
      <c r="H52" s="32"/>
      <c r="I52" s="32"/>
      <c r="J52" s="32"/>
      <c r="K52" s="32"/>
      <c r="L52" s="32"/>
      <c r="M52" s="32"/>
      <c r="N52" s="33"/>
    </row>
    <row r="53" spans="1:51" s="7" customFormat="1" ht="15">
      <c r="A53" s="29" t="s">
        <v>75</v>
      </c>
      <c r="B53" s="29" t="s">
        <v>76</v>
      </c>
      <c r="C53" s="30" t="str">
        <f>"390"</f>
        <v>390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26">
        <f>SUM(D53:M53)</f>
        <v>0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s="7" customFormat="1" ht="27.75" customHeight="1">
      <c r="A54" s="29" t="s">
        <v>77</v>
      </c>
      <c r="B54" s="29" t="s">
        <v>78</v>
      </c>
      <c r="C54" s="30" t="str">
        <f>"400"</f>
        <v>400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26">
        <f>SUM(D54:M54)</f>
        <v>0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6" customFormat="1" ht="30" customHeight="1">
      <c r="A55" s="24">
        <v>6</v>
      </c>
      <c r="B55" s="24" t="s">
        <v>79</v>
      </c>
      <c r="C55" s="25" t="str">
        <f>"410"</f>
        <v>410</v>
      </c>
      <c r="D55" s="26">
        <f>D7-D27-D36-D51</f>
        <v>0</v>
      </c>
      <c r="E55" s="26">
        <v>0</v>
      </c>
      <c r="F55" s="26">
        <f aca="true" t="shared" si="6" ref="F55:M55">F7-F27-F36-F51</f>
        <v>0</v>
      </c>
      <c r="G55" s="26">
        <f t="shared" si="6"/>
        <v>7296</v>
      </c>
      <c r="H55" s="26">
        <f t="shared" si="6"/>
        <v>0</v>
      </c>
      <c r="I55" s="26">
        <f t="shared" si="6"/>
        <v>0</v>
      </c>
      <c r="J55" s="26">
        <f t="shared" si="6"/>
        <v>20468</v>
      </c>
      <c r="K55" s="26">
        <f t="shared" si="6"/>
        <v>769</v>
      </c>
      <c r="L55" s="26">
        <f t="shared" si="6"/>
        <v>6209</v>
      </c>
      <c r="M55" s="26">
        <f t="shared" si="6"/>
        <v>0</v>
      </c>
      <c r="N55" s="26">
        <f>SUM(D55:M55)</f>
        <v>34742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6" s="6" customFormat="1" ht="17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14" s="7" customFormat="1" ht="15">
      <c r="A57" s="38" t="s">
        <v>98</v>
      </c>
      <c r="B57" s="38"/>
      <c r="C57" s="38"/>
      <c r="D57" s="38"/>
      <c r="E57" s="38"/>
      <c r="F57" s="38"/>
      <c r="G57" s="39"/>
      <c r="H57" s="39"/>
      <c r="I57" s="35"/>
      <c r="J57" s="40" t="s">
        <v>99</v>
      </c>
      <c r="K57" s="40"/>
      <c r="L57" s="40"/>
      <c r="M57" s="40"/>
      <c r="N57" s="40"/>
    </row>
    <row r="58" spans="1:14" s="7" customFormat="1" ht="15">
      <c r="A58" s="41"/>
      <c r="B58" s="41"/>
      <c r="C58" s="41"/>
      <c r="D58" s="41"/>
      <c r="E58" s="41"/>
      <c r="F58" s="41"/>
      <c r="G58" s="42" t="s">
        <v>83</v>
      </c>
      <c r="H58" s="42"/>
      <c r="I58" s="36"/>
      <c r="J58" s="43" t="s">
        <v>84</v>
      </c>
      <c r="K58" s="43"/>
      <c r="L58" s="43"/>
      <c r="M58" s="43"/>
      <c r="N58" s="43"/>
    </row>
    <row r="59" spans="1:14" s="7" customFormat="1" ht="15">
      <c r="A59" s="1" t="s">
        <v>101</v>
      </c>
      <c r="B59" s="7" t="s">
        <v>102</v>
      </c>
      <c r="C59" s="10"/>
      <c r="D59" s="11"/>
      <c r="E59" s="11"/>
      <c r="F59" s="11"/>
      <c r="G59" s="12"/>
      <c r="H59" s="12"/>
      <c r="I59" s="13"/>
      <c r="J59" s="13"/>
      <c r="K59" s="13"/>
      <c r="L59" s="13"/>
      <c r="M59" s="13"/>
      <c r="N59" s="13"/>
    </row>
    <row r="60" spans="1:14" s="7" customFormat="1" ht="15">
      <c r="A60" s="1"/>
      <c r="C60" s="10"/>
      <c r="D60" s="12"/>
      <c r="E60" s="12"/>
      <c r="F60" s="12"/>
      <c r="G60" s="12"/>
      <c r="H60" s="12"/>
      <c r="I60" s="12"/>
      <c r="J60" s="13"/>
      <c r="K60" s="13"/>
      <c r="L60" s="13"/>
      <c r="M60" s="13"/>
      <c r="N60" s="13"/>
    </row>
    <row r="61" spans="1:14" s="7" customFormat="1" ht="15">
      <c r="A61" s="1"/>
      <c r="C61" s="10"/>
      <c r="D61" s="12"/>
      <c r="E61" s="12"/>
      <c r="F61" s="12"/>
      <c r="G61" s="12"/>
      <c r="H61" s="12"/>
      <c r="I61" s="12"/>
      <c r="J61" s="13"/>
      <c r="K61" s="13"/>
      <c r="L61" s="13"/>
      <c r="M61" s="13"/>
      <c r="N61" s="13"/>
    </row>
    <row r="62" spans="1:14" s="7" customFormat="1" ht="15">
      <c r="A62" s="1"/>
      <c r="C62" s="10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</row>
    <row r="63" spans="1:14" s="7" customFormat="1" ht="15">
      <c r="A63" s="1"/>
      <c r="C63" s="10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</row>
    <row r="64" spans="1:14" s="7" customFormat="1" ht="15">
      <c r="A64" s="1"/>
      <c r="C64" s="10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</row>
    <row r="65" spans="1:14" s="7" customFormat="1" ht="15">
      <c r="A65" s="1"/>
      <c r="C65" s="10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</row>
    <row r="66" spans="1:14" s="7" customFormat="1" ht="15">
      <c r="A66" s="1"/>
      <c r="C66" s="10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</row>
    <row r="67" spans="1:14" s="7" customFormat="1" ht="15">
      <c r="A67" s="1"/>
      <c r="C67" s="10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</row>
    <row r="68" spans="1:14" s="7" customFormat="1" ht="15">
      <c r="A68" s="1"/>
      <c r="C68" s="10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</row>
    <row r="69" spans="1:14" s="7" customFormat="1" ht="15">
      <c r="A69" s="1"/>
      <c r="C69" s="10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</row>
    <row r="70" spans="1:14" s="7" customFormat="1" ht="15">
      <c r="A70" s="1"/>
      <c r="C70" s="10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</row>
    <row r="71" spans="1:14" s="7" customFormat="1" ht="15">
      <c r="A71" s="1"/>
      <c r="C71" s="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</row>
    <row r="72" spans="1:14" s="7" customFormat="1" ht="15">
      <c r="A72" s="1"/>
      <c r="C72" s="10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</row>
    <row r="73" spans="1:14" s="7" customFormat="1" ht="15">
      <c r="A73" s="1"/>
      <c r="C73" s="10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</row>
    <row r="74" spans="1:14" s="7" customFormat="1" ht="15">
      <c r="A74" s="1"/>
      <c r="C74" s="10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</row>
    <row r="75" spans="1:14" s="7" customFormat="1" ht="15">
      <c r="A75" s="1"/>
      <c r="C75" s="10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</row>
    <row r="76" spans="1:14" s="7" customFormat="1" ht="15">
      <c r="A76" s="1"/>
      <c r="C76" s="10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</row>
    <row r="77" spans="1:14" s="7" customFormat="1" ht="15">
      <c r="A77" s="1"/>
      <c r="C77" s="10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</row>
    <row r="78" spans="1:14" s="7" customFormat="1" ht="15">
      <c r="A78" s="1"/>
      <c r="C78" s="10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</row>
    <row r="79" spans="1:14" s="7" customFormat="1" ht="15">
      <c r="A79" s="1"/>
      <c r="C79" s="10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</row>
    <row r="80" spans="1:14" s="7" customFormat="1" ht="15">
      <c r="A80" s="1"/>
      <c r="C80" s="10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</row>
    <row r="81" spans="1:14" s="7" customFormat="1" ht="15">
      <c r="A81" s="1"/>
      <c r="C81" s="10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</row>
    <row r="82" spans="1:14" s="7" customFormat="1" ht="15">
      <c r="A82" s="1"/>
      <c r="C82" s="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</row>
    <row r="83" spans="1:14" s="7" customFormat="1" ht="15">
      <c r="A83" s="1"/>
      <c r="C83" s="10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</row>
    <row r="84" spans="1:14" s="7" customFormat="1" ht="15">
      <c r="A84" s="1"/>
      <c r="C84" s="10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</row>
    <row r="85" spans="1:14" s="7" customFormat="1" ht="15">
      <c r="A85" s="1"/>
      <c r="C85" s="10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</row>
    <row r="86" spans="1:14" s="7" customFormat="1" ht="15">
      <c r="A86" s="1"/>
      <c r="C86" s="10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</row>
    <row r="87" spans="1:14" s="7" customFormat="1" ht="15">
      <c r="A87" s="1"/>
      <c r="C87" s="10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</row>
    <row r="88" spans="1:14" s="7" customFormat="1" ht="15">
      <c r="A88" s="1"/>
      <c r="C88" s="10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</row>
    <row r="89" spans="1:14" s="7" customFormat="1" ht="15">
      <c r="A89" s="1"/>
      <c r="C89" s="10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</row>
    <row r="90" spans="1:14" s="7" customFormat="1" ht="15">
      <c r="A90" s="1"/>
      <c r="C90" s="10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</row>
    <row r="91" spans="1:14" s="7" customFormat="1" ht="15">
      <c r="A91" s="1"/>
      <c r="C91" s="10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</row>
    <row r="92" spans="1:14" s="7" customFormat="1" ht="15">
      <c r="A92" s="1"/>
      <c r="C92" s="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</row>
    <row r="93" spans="1:14" s="7" customFormat="1" ht="15">
      <c r="A93" s="1"/>
      <c r="C93" s="10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</row>
    <row r="94" spans="1:14" s="7" customFormat="1" ht="15">
      <c r="A94" s="1"/>
      <c r="C94" s="10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</row>
    <row r="95" spans="1:14" s="7" customFormat="1" ht="15">
      <c r="A95" s="1"/>
      <c r="C95" s="10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</row>
    <row r="96" spans="1:14" s="7" customFormat="1" ht="15">
      <c r="A96" s="1"/>
      <c r="C96" s="10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</row>
    <row r="97" spans="1:14" s="7" customFormat="1" ht="15">
      <c r="A97" s="1"/>
      <c r="C97" s="10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</row>
    <row r="98" spans="1:14" s="7" customFormat="1" ht="15">
      <c r="A98" s="1"/>
      <c r="C98" s="10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</row>
    <row r="99" spans="1:14" s="7" customFormat="1" ht="15">
      <c r="A99" s="1"/>
      <c r="C99" s="10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</row>
    <row r="100" spans="1:14" s="7" customFormat="1" ht="15">
      <c r="A100" s="1"/>
      <c r="C100" s="10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</row>
    <row r="101" spans="1:14" s="7" customFormat="1" ht="15">
      <c r="A101" s="1"/>
      <c r="C101" s="10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</row>
    <row r="102" spans="1:14" s="7" customFormat="1" ht="15">
      <c r="A102" s="1"/>
      <c r="C102" s="10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</row>
    <row r="103" spans="1:14" s="7" customFormat="1" ht="15">
      <c r="A103" s="1"/>
      <c r="C103" s="10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</row>
    <row r="104" spans="1:14" s="7" customFormat="1" ht="15">
      <c r="A104" s="1"/>
      <c r="C104" s="10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</row>
    <row r="105" spans="1:14" s="7" customFormat="1" ht="15">
      <c r="A105" s="1"/>
      <c r="C105" s="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</row>
    <row r="106" spans="1:14" s="7" customFormat="1" ht="15">
      <c r="A106" s="1"/>
      <c r="C106" s="10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</row>
    <row r="107" spans="1:14" s="7" customFormat="1" ht="15">
      <c r="A107" s="1"/>
      <c r="C107" s="10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</row>
    <row r="108" spans="1:14" s="7" customFormat="1" ht="15">
      <c r="A108" s="1"/>
      <c r="C108" s="10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</row>
    <row r="109" spans="1:14" s="7" customFormat="1" ht="15">
      <c r="A109" s="1"/>
      <c r="C109" s="10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</row>
    <row r="110" spans="1:14" s="7" customFormat="1" ht="15">
      <c r="A110" s="1"/>
      <c r="C110" s="10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</row>
    <row r="111" spans="1:14" s="7" customFormat="1" ht="15">
      <c r="A111" s="1"/>
      <c r="C111" s="10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</row>
    <row r="112" spans="1:14" s="7" customFormat="1" ht="15">
      <c r="A112" s="1"/>
      <c r="C112" s="10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</row>
    <row r="113" spans="1:14" s="7" customFormat="1" ht="15">
      <c r="A113" s="1"/>
      <c r="C113" s="10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</row>
    <row r="114" spans="1:14" s="7" customFormat="1" ht="15">
      <c r="A114" s="1"/>
      <c r="C114" s="10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</row>
    <row r="115" spans="1:14" s="7" customFormat="1" ht="15">
      <c r="A115" s="1"/>
      <c r="C115" s="10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</row>
    <row r="116" spans="1:14" s="7" customFormat="1" ht="15">
      <c r="A116" s="1"/>
      <c r="C116" s="10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</row>
    <row r="117" spans="1:14" s="7" customFormat="1" ht="15">
      <c r="A117" s="1"/>
      <c r="C117" s="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</row>
    <row r="118" spans="1:14" s="7" customFormat="1" ht="15">
      <c r="A118" s="1"/>
      <c r="C118" s="10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</row>
    <row r="119" spans="1:14" s="7" customFormat="1" ht="15">
      <c r="A119" s="1"/>
      <c r="C119" s="10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</row>
    <row r="120" spans="1:14" s="7" customFormat="1" ht="15">
      <c r="A120" s="1"/>
      <c r="C120" s="10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</row>
    <row r="121" spans="1:14" s="7" customFormat="1" ht="15">
      <c r="A121" s="1"/>
      <c r="C121" s="10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</row>
    <row r="122" spans="1:14" s="7" customFormat="1" ht="15">
      <c r="A122" s="1"/>
      <c r="C122" s="10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</row>
    <row r="123" spans="1:14" s="7" customFormat="1" ht="15">
      <c r="A123" s="1"/>
      <c r="C123" s="10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</row>
    <row r="124" spans="1:14" s="7" customFormat="1" ht="15">
      <c r="A124" s="1"/>
      <c r="C124" s="10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</row>
    <row r="125" spans="1:14" s="7" customFormat="1" ht="15">
      <c r="A125" s="1"/>
      <c r="C125" s="10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</row>
    <row r="126" spans="1:14" s="7" customFormat="1" ht="15">
      <c r="A126" s="1"/>
      <c r="C126" s="10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</row>
    <row r="127" spans="1:14" s="7" customFormat="1" ht="15">
      <c r="A127" s="1"/>
      <c r="C127" s="10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</row>
    <row r="128" spans="1:14" s="7" customFormat="1" ht="15">
      <c r="A128" s="1"/>
      <c r="C128" s="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</row>
    <row r="129" spans="1:14" s="7" customFormat="1" ht="15">
      <c r="A129" s="1"/>
      <c r="C129" s="10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</row>
    <row r="130" spans="1:14" s="7" customFormat="1" ht="15">
      <c r="A130" s="1"/>
      <c r="C130" s="10"/>
      <c r="D130" s="12"/>
      <c r="E130" s="12"/>
      <c r="F130" s="12"/>
      <c r="G130" s="12"/>
      <c r="H130" s="12"/>
      <c r="I130" s="13"/>
      <c r="J130" s="13"/>
      <c r="K130" s="13"/>
      <c r="L130" s="13"/>
      <c r="M130" s="13"/>
      <c r="N130" s="13"/>
    </row>
    <row r="131" spans="1:14" s="7" customFormat="1" ht="15">
      <c r="A131" s="1"/>
      <c r="C131" s="10"/>
      <c r="D131" s="12"/>
      <c r="E131" s="12"/>
      <c r="F131" s="12"/>
      <c r="G131" s="12"/>
      <c r="H131" s="12"/>
      <c r="I131" s="13"/>
      <c r="J131" s="13"/>
      <c r="K131" s="13"/>
      <c r="L131" s="13"/>
      <c r="M131" s="13"/>
      <c r="N131" s="13"/>
    </row>
    <row r="132" spans="1:14" s="7" customFormat="1" ht="15">
      <c r="A132" s="1"/>
      <c r="C132" s="10"/>
      <c r="D132" s="12"/>
      <c r="E132" s="12"/>
      <c r="F132" s="12"/>
      <c r="G132" s="12"/>
      <c r="H132" s="12"/>
      <c r="I132" s="13"/>
      <c r="J132" s="13"/>
      <c r="K132" s="13"/>
      <c r="L132" s="13"/>
      <c r="M132" s="13"/>
      <c r="N132" s="13"/>
    </row>
    <row r="133" spans="1:14" s="7" customFormat="1" ht="15">
      <c r="A133" s="1"/>
      <c r="C133" s="10"/>
      <c r="D133" s="12"/>
      <c r="E133" s="12"/>
      <c r="F133" s="12"/>
      <c r="G133" s="12"/>
      <c r="H133" s="12"/>
      <c r="I133" s="13"/>
      <c r="J133" s="13"/>
      <c r="K133" s="13"/>
      <c r="L133" s="13"/>
      <c r="M133" s="13"/>
      <c r="N133" s="13"/>
    </row>
    <row r="134" spans="1:14" s="7" customFormat="1" ht="15">
      <c r="A134" s="1"/>
      <c r="C134" s="10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</row>
    <row r="135" spans="1:14" s="7" customFormat="1" ht="15">
      <c r="A135" s="1"/>
      <c r="C135" s="10"/>
      <c r="D135" s="12"/>
      <c r="E135" s="12"/>
      <c r="F135" s="12"/>
      <c r="G135" s="12"/>
      <c r="H135" s="12"/>
      <c r="I135" s="13"/>
      <c r="J135" s="13"/>
      <c r="K135" s="13"/>
      <c r="L135" s="13"/>
      <c r="M135" s="13"/>
      <c r="N135" s="13"/>
    </row>
    <row r="136" spans="1:14" s="7" customFormat="1" ht="15">
      <c r="A136" s="1"/>
      <c r="C136" s="10"/>
      <c r="D136" s="12"/>
      <c r="E136" s="12"/>
      <c r="F136" s="12"/>
      <c r="G136" s="12"/>
      <c r="H136" s="12"/>
      <c r="I136" s="13"/>
      <c r="J136" s="13"/>
      <c r="K136" s="13"/>
      <c r="L136" s="13"/>
      <c r="M136" s="13"/>
      <c r="N136" s="13"/>
    </row>
    <row r="137" spans="1:14" s="7" customFormat="1" ht="15">
      <c r="A137" s="1"/>
      <c r="C137" s="10"/>
      <c r="D137" s="12"/>
      <c r="E137" s="12"/>
      <c r="F137" s="12"/>
      <c r="G137" s="12"/>
      <c r="H137" s="12"/>
      <c r="I137" s="13"/>
      <c r="J137" s="13"/>
      <c r="K137" s="13"/>
      <c r="L137" s="13"/>
      <c r="M137" s="13"/>
      <c r="N137" s="13"/>
    </row>
    <row r="138" spans="1:14" s="7" customFormat="1" ht="15">
      <c r="A138" s="1"/>
      <c r="C138" s="10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</row>
    <row r="139" spans="1:14" s="7" customFormat="1" ht="15">
      <c r="A139" s="1"/>
      <c r="C139" s="10"/>
      <c r="D139" s="12"/>
      <c r="E139" s="12"/>
      <c r="F139" s="12"/>
      <c r="G139" s="12"/>
      <c r="H139" s="12"/>
      <c r="I139" s="13"/>
      <c r="J139" s="13"/>
      <c r="K139" s="13"/>
      <c r="L139" s="13"/>
      <c r="M139" s="13"/>
      <c r="N139" s="13"/>
    </row>
    <row r="140" spans="1:14" s="7" customFormat="1" ht="15">
      <c r="A140" s="1"/>
      <c r="C140" s="10"/>
      <c r="D140" s="12"/>
      <c r="E140" s="12"/>
      <c r="F140" s="12"/>
      <c r="G140" s="12"/>
      <c r="H140" s="12"/>
      <c r="I140" s="13"/>
      <c r="J140" s="13"/>
      <c r="K140" s="13"/>
      <c r="L140" s="13"/>
      <c r="M140" s="13"/>
      <c r="N140" s="13"/>
    </row>
    <row r="141" spans="1:14" s="7" customFormat="1" ht="15">
      <c r="A141" s="1"/>
      <c r="C141" s="10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</row>
    <row r="142" spans="1:14" s="7" customFormat="1" ht="15">
      <c r="A142" s="1"/>
      <c r="C142" s="10"/>
      <c r="D142" s="12"/>
      <c r="E142" s="12"/>
      <c r="F142" s="12"/>
      <c r="G142" s="12"/>
      <c r="H142" s="12"/>
      <c r="I142" s="13"/>
      <c r="J142" s="13"/>
      <c r="K142" s="13"/>
      <c r="L142" s="13"/>
      <c r="M142" s="13"/>
      <c r="N142" s="13"/>
    </row>
    <row r="143" spans="1:14" s="7" customFormat="1" ht="15">
      <c r="A143" s="1"/>
      <c r="C143" s="10"/>
      <c r="D143" s="12"/>
      <c r="E143" s="12"/>
      <c r="F143" s="12"/>
      <c r="G143" s="12"/>
      <c r="H143" s="12"/>
      <c r="I143" s="13"/>
      <c r="J143" s="13"/>
      <c r="K143" s="13"/>
      <c r="L143" s="13"/>
      <c r="M143" s="13"/>
      <c r="N143" s="13"/>
    </row>
    <row r="144" spans="1:14" s="7" customFormat="1" ht="15">
      <c r="A144" s="1"/>
      <c r="C144" s="10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3"/>
    </row>
    <row r="145" spans="1:14" s="7" customFormat="1" ht="15">
      <c r="A145" s="1"/>
      <c r="C145" s="10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3"/>
    </row>
    <row r="146" spans="1:14" s="7" customFormat="1" ht="15">
      <c r="A146" s="1"/>
      <c r="C146" s="10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3"/>
    </row>
    <row r="147" spans="1:14" s="7" customFormat="1" ht="15">
      <c r="A147" s="1"/>
      <c r="C147" s="10"/>
      <c r="D147" s="12"/>
      <c r="E147" s="12"/>
      <c r="F147" s="12"/>
      <c r="G147" s="12"/>
      <c r="H147" s="12"/>
      <c r="I147" s="13"/>
      <c r="J147" s="13"/>
      <c r="K147" s="13"/>
      <c r="L147" s="13"/>
      <c r="M147" s="13"/>
      <c r="N147" s="13"/>
    </row>
    <row r="148" spans="1:14" s="7" customFormat="1" ht="15">
      <c r="A148" s="1"/>
      <c r="C148" s="10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</row>
    <row r="149" spans="1:14" s="7" customFormat="1" ht="15">
      <c r="A149" s="1"/>
      <c r="C149" s="10"/>
      <c r="D149" s="12"/>
      <c r="E149" s="12"/>
      <c r="F149" s="12"/>
      <c r="G149" s="12"/>
      <c r="H149" s="12"/>
      <c r="I149" s="13"/>
      <c r="J149" s="13"/>
      <c r="K149" s="13"/>
      <c r="L149" s="13"/>
      <c r="M149" s="13"/>
      <c r="N149" s="13"/>
    </row>
    <row r="150" spans="1:14" s="7" customFormat="1" ht="15">
      <c r="A150" s="1"/>
      <c r="C150" s="10"/>
      <c r="D150" s="12"/>
      <c r="E150" s="12"/>
      <c r="F150" s="12"/>
      <c r="G150" s="12"/>
      <c r="H150" s="12"/>
      <c r="I150" s="13"/>
      <c r="J150" s="13"/>
      <c r="K150" s="13"/>
      <c r="L150" s="13"/>
      <c r="M150" s="13"/>
      <c r="N150" s="13"/>
    </row>
    <row r="151" spans="1:14" s="7" customFormat="1" ht="15">
      <c r="A151" s="1"/>
      <c r="C151" s="10"/>
      <c r="D151" s="12"/>
      <c r="E151" s="12"/>
      <c r="F151" s="12"/>
      <c r="G151" s="12"/>
      <c r="H151" s="12"/>
      <c r="I151" s="13"/>
      <c r="J151" s="13"/>
      <c r="K151" s="13"/>
      <c r="L151" s="13"/>
      <c r="M151" s="13"/>
      <c r="N151" s="13"/>
    </row>
    <row r="152" spans="1:14" s="7" customFormat="1" ht="15">
      <c r="A152" s="1"/>
      <c r="C152" s="10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</row>
    <row r="153" spans="1:14" s="7" customFormat="1" ht="15">
      <c r="A153" s="1"/>
      <c r="C153" s="10"/>
      <c r="D153" s="12"/>
      <c r="E153" s="12"/>
      <c r="F153" s="12"/>
      <c r="G153" s="12"/>
      <c r="H153" s="12"/>
      <c r="I153" s="13"/>
      <c r="J153" s="13"/>
      <c r="K153" s="13"/>
      <c r="L153" s="13"/>
      <c r="M153" s="13"/>
      <c r="N153" s="13"/>
    </row>
    <row r="154" spans="1:14" s="7" customFormat="1" ht="15">
      <c r="A154" s="1"/>
      <c r="C154" s="10"/>
      <c r="D154" s="12"/>
      <c r="E154" s="12"/>
      <c r="F154" s="12"/>
      <c r="G154" s="12"/>
      <c r="H154" s="12"/>
      <c r="I154" s="13"/>
      <c r="J154" s="13"/>
      <c r="K154" s="13"/>
      <c r="L154" s="13"/>
      <c r="M154" s="13"/>
      <c r="N154" s="13"/>
    </row>
    <row r="155" spans="1:14" s="7" customFormat="1" ht="15">
      <c r="A155" s="1"/>
      <c r="C155" s="10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</row>
    <row r="156" spans="1:14" s="7" customFormat="1" ht="15">
      <c r="A156" s="1"/>
      <c r="C156" s="10"/>
      <c r="D156" s="12"/>
      <c r="E156" s="12"/>
      <c r="F156" s="12"/>
      <c r="G156" s="12"/>
      <c r="H156" s="12"/>
      <c r="I156" s="13"/>
      <c r="J156" s="13"/>
      <c r="K156" s="13"/>
      <c r="L156" s="13"/>
      <c r="M156" s="13"/>
      <c r="N156" s="13"/>
    </row>
    <row r="157" spans="1:14" s="7" customFormat="1" ht="15">
      <c r="A157" s="1"/>
      <c r="C157" s="10"/>
      <c r="D157" s="12"/>
      <c r="E157" s="12"/>
      <c r="F157" s="12"/>
      <c r="G157" s="12"/>
      <c r="H157" s="12"/>
      <c r="I157" s="13"/>
      <c r="J157" s="13"/>
      <c r="K157" s="13"/>
      <c r="L157" s="13"/>
      <c r="M157" s="13"/>
      <c r="N157" s="13"/>
    </row>
    <row r="158" spans="1:14" s="7" customFormat="1" ht="15">
      <c r="A158" s="1"/>
      <c r="C158" s="10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</row>
    <row r="159" spans="1:14" s="7" customFormat="1" ht="15">
      <c r="A159" s="1"/>
      <c r="C159" s="10"/>
      <c r="D159" s="12"/>
      <c r="E159" s="12"/>
      <c r="F159" s="12"/>
      <c r="G159" s="12"/>
      <c r="H159" s="12"/>
      <c r="I159" s="13"/>
      <c r="J159" s="13"/>
      <c r="K159" s="13"/>
      <c r="L159" s="13"/>
      <c r="M159" s="13"/>
      <c r="N159" s="13"/>
    </row>
    <row r="160" spans="1:14" s="7" customFormat="1" ht="15">
      <c r="A160" s="1"/>
      <c r="C160" s="10"/>
      <c r="D160" s="12"/>
      <c r="E160" s="12"/>
      <c r="F160" s="12"/>
      <c r="G160" s="12"/>
      <c r="H160" s="12"/>
      <c r="I160" s="13"/>
      <c r="J160" s="13"/>
      <c r="K160" s="13"/>
      <c r="L160" s="13"/>
      <c r="M160" s="13"/>
      <c r="N160" s="13"/>
    </row>
    <row r="161" spans="1:14" s="7" customFormat="1" ht="15">
      <c r="A161" s="1"/>
      <c r="C161" s="10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</row>
    <row r="162" spans="1:14" s="7" customFormat="1" ht="15">
      <c r="A162" s="1"/>
      <c r="C162" s="10"/>
      <c r="D162" s="12"/>
      <c r="E162" s="12"/>
      <c r="F162" s="12"/>
      <c r="G162" s="12"/>
      <c r="H162" s="12"/>
      <c r="I162" s="13"/>
      <c r="J162" s="13"/>
      <c r="K162" s="13"/>
      <c r="L162" s="13"/>
      <c r="M162" s="13"/>
      <c r="N162" s="13"/>
    </row>
    <row r="163" spans="1:14" s="7" customFormat="1" ht="15">
      <c r="A163" s="1"/>
      <c r="C163" s="10"/>
      <c r="D163" s="12"/>
      <c r="E163" s="12"/>
      <c r="F163" s="12"/>
      <c r="G163" s="12"/>
      <c r="H163" s="12"/>
      <c r="I163" s="13"/>
      <c r="J163" s="13"/>
      <c r="K163" s="13"/>
      <c r="L163" s="13"/>
      <c r="M163" s="13"/>
      <c r="N163" s="13"/>
    </row>
    <row r="164" spans="1:14" s="7" customFormat="1" ht="15">
      <c r="A164" s="1"/>
      <c r="C164" s="10"/>
      <c r="D164" s="12"/>
      <c r="E164" s="12"/>
      <c r="F164" s="12"/>
      <c r="G164" s="12"/>
      <c r="H164" s="12"/>
      <c r="I164" s="13"/>
      <c r="J164" s="13"/>
      <c r="K164" s="13"/>
      <c r="L164" s="13"/>
      <c r="M164" s="13"/>
      <c r="N164" s="13"/>
    </row>
    <row r="165" spans="1:14" s="7" customFormat="1" ht="15">
      <c r="A165" s="1"/>
      <c r="C165" s="10"/>
      <c r="D165" s="12"/>
      <c r="E165" s="12"/>
      <c r="F165" s="12"/>
      <c r="G165" s="12"/>
      <c r="H165" s="12"/>
      <c r="I165" s="13"/>
      <c r="J165" s="13"/>
      <c r="K165" s="13"/>
      <c r="L165" s="13"/>
      <c r="M165" s="13"/>
      <c r="N165" s="13"/>
    </row>
    <row r="166" spans="1:14" s="7" customFormat="1" ht="15">
      <c r="A166" s="1"/>
      <c r="C166" s="10"/>
      <c r="D166" s="12"/>
      <c r="E166" s="12"/>
      <c r="F166" s="12"/>
      <c r="G166" s="12"/>
      <c r="H166" s="12"/>
      <c r="I166" s="13"/>
      <c r="J166" s="13"/>
      <c r="K166" s="13"/>
      <c r="L166" s="13"/>
      <c r="M166" s="13"/>
      <c r="N166" s="13"/>
    </row>
    <row r="167" spans="1:14" s="7" customFormat="1" ht="15">
      <c r="A167" s="1"/>
      <c r="C167" s="10"/>
      <c r="D167" s="12"/>
      <c r="E167" s="12"/>
      <c r="F167" s="12"/>
      <c r="G167" s="12"/>
      <c r="H167" s="12"/>
      <c r="I167" s="13"/>
      <c r="J167" s="13"/>
      <c r="K167" s="13"/>
      <c r="L167" s="13"/>
      <c r="M167" s="13"/>
      <c r="N167" s="13"/>
    </row>
    <row r="168" spans="1:14" s="7" customFormat="1" ht="15">
      <c r="A168" s="1"/>
      <c r="C168" s="10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</row>
    <row r="169" spans="1:14" s="7" customFormat="1" ht="15">
      <c r="A169" s="1"/>
      <c r="C169" s="10"/>
      <c r="D169" s="12"/>
      <c r="E169" s="12"/>
      <c r="F169" s="12"/>
      <c r="G169" s="12"/>
      <c r="H169" s="12"/>
      <c r="I169" s="13"/>
      <c r="J169" s="13"/>
      <c r="K169" s="13"/>
      <c r="L169" s="13"/>
      <c r="M169" s="13"/>
      <c r="N169" s="13"/>
    </row>
    <row r="170" spans="1:14" s="7" customFormat="1" ht="15">
      <c r="A170" s="1"/>
      <c r="C170" s="10"/>
      <c r="D170" s="12"/>
      <c r="E170" s="12"/>
      <c r="F170" s="12"/>
      <c r="G170" s="12"/>
      <c r="H170" s="12"/>
      <c r="I170" s="13"/>
      <c r="J170" s="13"/>
      <c r="K170" s="13"/>
      <c r="L170" s="13"/>
      <c r="M170" s="13"/>
      <c r="N170" s="13"/>
    </row>
    <row r="171" spans="1:14" s="7" customFormat="1" ht="15">
      <c r="A171" s="1"/>
      <c r="C171" s="10"/>
      <c r="D171" s="12"/>
      <c r="E171" s="12"/>
      <c r="F171" s="12"/>
      <c r="G171" s="12"/>
      <c r="H171" s="12"/>
      <c r="I171" s="13"/>
      <c r="J171" s="13"/>
      <c r="K171" s="13"/>
      <c r="L171" s="13"/>
      <c r="M171" s="13"/>
      <c r="N171" s="13"/>
    </row>
    <row r="172" spans="1:14" s="7" customFormat="1" ht="15">
      <c r="A172" s="1"/>
      <c r="C172" s="10"/>
      <c r="D172" s="12"/>
      <c r="E172" s="12"/>
      <c r="F172" s="12"/>
      <c r="G172" s="12"/>
      <c r="H172" s="12"/>
      <c r="I172" s="13"/>
      <c r="J172" s="13"/>
      <c r="K172" s="13"/>
      <c r="L172" s="13"/>
      <c r="M172" s="13"/>
      <c r="N172" s="13"/>
    </row>
    <row r="173" spans="1:14" s="7" customFormat="1" ht="15">
      <c r="A173" s="1"/>
      <c r="C173" s="10"/>
      <c r="D173" s="12"/>
      <c r="E173" s="12"/>
      <c r="F173" s="12"/>
      <c r="G173" s="12"/>
      <c r="H173" s="12"/>
      <c r="I173" s="13"/>
      <c r="J173" s="13"/>
      <c r="K173" s="13"/>
      <c r="L173" s="13"/>
      <c r="M173" s="13"/>
      <c r="N173" s="13"/>
    </row>
    <row r="174" spans="1:14" s="7" customFormat="1" ht="15">
      <c r="A174" s="1"/>
      <c r="C174" s="10"/>
      <c r="D174" s="12"/>
      <c r="E174" s="12"/>
      <c r="F174" s="12"/>
      <c r="G174" s="12"/>
      <c r="H174" s="12"/>
      <c r="I174" s="13"/>
      <c r="J174" s="13"/>
      <c r="K174" s="13"/>
      <c r="L174" s="13"/>
      <c r="M174" s="13"/>
      <c r="N174" s="13"/>
    </row>
    <row r="175" spans="1:14" s="7" customFormat="1" ht="15">
      <c r="A175" s="1"/>
      <c r="C175" s="10"/>
      <c r="D175" s="12"/>
      <c r="E175" s="12"/>
      <c r="F175" s="12"/>
      <c r="G175" s="12"/>
      <c r="H175" s="12"/>
      <c r="I175" s="13"/>
      <c r="J175" s="13"/>
      <c r="K175" s="13"/>
      <c r="L175" s="13"/>
      <c r="M175" s="13"/>
      <c r="N175" s="13"/>
    </row>
    <row r="176" spans="1:14" s="7" customFormat="1" ht="15">
      <c r="A176" s="1"/>
      <c r="C176" s="10"/>
      <c r="D176" s="12"/>
      <c r="E176" s="12"/>
      <c r="F176" s="12"/>
      <c r="G176" s="12"/>
      <c r="H176" s="12"/>
      <c r="I176" s="13"/>
      <c r="J176" s="13"/>
      <c r="K176" s="13"/>
      <c r="L176" s="13"/>
      <c r="M176" s="13"/>
      <c r="N176" s="13"/>
    </row>
    <row r="177" spans="1:14" s="7" customFormat="1" ht="15">
      <c r="A177" s="1"/>
      <c r="C177" s="10"/>
      <c r="D177" s="12"/>
      <c r="E177" s="12"/>
      <c r="F177" s="12"/>
      <c r="G177" s="12"/>
      <c r="H177" s="12"/>
      <c r="I177" s="13"/>
      <c r="J177" s="13"/>
      <c r="K177" s="13"/>
      <c r="L177" s="13"/>
      <c r="M177" s="13"/>
      <c r="N177" s="13"/>
    </row>
    <row r="178" spans="1:14" s="7" customFormat="1" ht="15">
      <c r="A178" s="1"/>
      <c r="C178" s="10"/>
      <c r="D178" s="12"/>
      <c r="E178" s="12"/>
      <c r="F178" s="12"/>
      <c r="G178" s="12"/>
      <c r="H178" s="12"/>
      <c r="I178" s="13"/>
      <c r="J178" s="13"/>
      <c r="K178" s="13"/>
      <c r="L178" s="13"/>
      <c r="M178" s="13"/>
      <c r="N178" s="13"/>
    </row>
    <row r="179" spans="1:14" s="7" customFormat="1" ht="15">
      <c r="A179" s="1"/>
      <c r="C179" s="10"/>
      <c r="D179" s="12"/>
      <c r="E179" s="12"/>
      <c r="F179" s="12"/>
      <c r="G179" s="12"/>
      <c r="H179" s="12"/>
      <c r="I179" s="13"/>
      <c r="J179" s="13"/>
      <c r="K179" s="13"/>
      <c r="L179" s="13"/>
      <c r="M179" s="13"/>
      <c r="N179" s="13"/>
    </row>
    <row r="180" spans="1:14" s="7" customFormat="1" ht="15">
      <c r="A180" s="1"/>
      <c r="C180" s="10"/>
      <c r="D180" s="12"/>
      <c r="E180" s="12"/>
      <c r="F180" s="12"/>
      <c r="G180" s="12"/>
      <c r="H180" s="12"/>
      <c r="I180" s="13"/>
      <c r="J180" s="13"/>
      <c r="K180" s="13"/>
      <c r="L180" s="13"/>
      <c r="M180" s="13"/>
      <c r="N180" s="13"/>
    </row>
    <row r="181" spans="1:14" s="7" customFormat="1" ht="15">
      <c r="A181" s="1"/>
      <c r="C181" s="10"/>
      <c r="D181" s="12"/>
      <c r="E181" s="12"/>
      <c r="F181" s="12"/>
      <c r="G181" s="12"/>
      <c r="H181" s="12"/>
      <c r="I181" s="13"/>
      <c r="J181" s="13"/>
      <c r="K181" s="13"/>
      <c r="L181" s="13"/>
      <c r="M181" s="13"/>
      <c r="N181" s="13"/>
    </row>
    <row r="182" spans="1:14" s="7" customFormat="1" ht="15">
      <c r="A182" s="1"/>
      <c r="C182" s="10"/>
      <c r="D182" s="12"/>
      <c r="E182" s="12"/>
      <c r="F182" s="12"/>
      <c r="G182" s="12"/>
      <c r="H182" s="12"/>
      <c r="I182" s="13"/>
      <c r="J182" s="13"/>
      <c r="K182" s="13"/>
      <c r="L182" s="13"/>
      <c r="M182" s="13"/>
      <c r="N182" s="13"/>
    </row>
    <row r="183" spans="1:14" s="7" customFormat="1" ht="15">
      <c r="A183" s="1"/>
      <c r="C183" s="10"/>
      <c r="D183" s="12"/>
      <c r="E183" s="12"/>
      <c r="F183" s="12"/>
      <c r="G183" s="12"/>
      <c r="H183" s="12"/>
      <c r="I183" s="13"/>
      <c r="J183" s="13"/>
      <c r="K183" s="13"/>
      <c r="L183" s="13"/>
      <c r="M183" s="13"/>
      <c r="N183" s="13"/>
    </row>
    <row r="184" spans="1:14" s="7" customFormat="1" ht="15">
      <c r="A184" s="1"/>
      <c r="C184" s="10"/>
      <c r="D184" s="12"/>
      <c r="E184" s="12"/>
      <c r="F184" s="12"/>
      <c r="G184" s="12"/>
      <c r="H184" s="12"/>
      <c r="I184" s="13"/>
      <c r="J184" s="13"/>
      <c r="K184" s="13"/>
      <c r="L184" s="13"/>
      <c r="M184" s="13"/>
      <c r="N184" s="13"/>
    </row>
    <row r="185" spans="1:14" s="7" customFormat="1" ht="15">
      <c r="A185" s="1"/>
      <c r="C185" s="10"/>
      <c r="D185" s="12"/>
      <c r="E185" s="12"/>
      <c r="F185" s="12"/>
      <c r="G185" s="12"/>
      <c r="H185" s="12"/>
      <c r="I185" s="13"/>
      <c r="J185" s="13"/>
      <c r="K185" s="13"/>
      <c r="L185" s="13"/>
      <c r="M185" s="13"/>
      <c r="N185" s="13"/>
    </row>
    <row r="186" spans="1:14" s="7" customFormat="1" ht="15">
      <c r="A186" s="1"/>
      <c r="C186" s="10"/>
      <c r="D186" s="12"/>
      <c r="E186" s="12"/>
      <c r="F186" s="12"/>
      <c r="G186" s="12"/>
      <c r="H186" s="12"/>
      <c r="I186" s="13"/>
      <c r="J186" s="13"/>
      <c r="K186" s="13"/>
      <c r="L186" s="13"/>
      <c r="M186" s="13"/>
      <c r="N186" s="13"/>
    </row>
    <row r="187" spans="1:14" s="7" customFormat="1" ht="15">
      <c r="A187" s="1"/>
      <c r="C187" s="10"/>
      <c r="D187" s="12"/>
      <c r="E187" s="12"/>
      <c r="F187" s="12"/>
      <c r="G187" s="12"/>
      <c r="H187" s="12"/>
      <c r="I187" s="13"/>
      <c r="J187" s="13"/>
      <c r="K187" s="13"/>
      <c r="L187" s="13"/>
      <c r="M187" s="13"/>
      <c r="N187" s="13"/>
    </row>
    <row r="188" spans="1:14" s="7" customFormat="1" ht="15">
      <c r="A188" s="1"/>
      <c r="C188" s="10"/>
      <c r="D188" s="12"/>
      <c r="E188" s="12"/>
      <c r="F188" s="12"/>
      <c r="G188" s="12"/>
      <c r="H188" s="12"/>
      <c r="I188" s="13"/>
      <c r="J188" s="13"/>
      <c r="K188" s="13"/>
      <c r="L188" s="13"/>
      <c r="M188" s="13"/>
      <c r="N188" s="13"/>
    </row>
    <row r="189" spans="1:14" s="7" customFormat="1" ht="15">
      <c r="A189" s="1"/>
      <c r="C189" s="10"/>
      <c r="D189" s="12"/>
      <c r="E189" s="12"/>
      <c r="F189" s="12"/>
      <c r="G189" s="12"/>
      <c r="H189" s="12"/>
      <c r="I189" s="13"/>
      <c r="J189" s="13"/>
      <c r="K189" s="13"/>
      <c r="L189" s="13"/>
      <c r="M189" s="13"/>
      <c r="N189" s="13"/>
    </row>
    <row r="190" spans="1:14" s="7" customFormat="1" ht="15">
      <c r="A190" s="1"/>
      <c r="C190" s="10"/>
      <c r="D190" s="12"/>
      <c r="E190" s="12"/>
      <c r="F190" s="12"/>
      <c r="G190" s="12"/>
      <c r="H190" s="12"/>
      <c r="I190" s="13"/>
      <c r="J190" s="13"/>
      <c r="K190" s="13"/>
      <c r="L190" s="13"/>
      <c r="M190" s="13"/>
      <c r="N190" s="13"/>
    </row>
    <row r="191" spans="1:14" s="7" customFormat="1" ht="15">
      <c r="A191" s="1"/>
      <c r="C191" s="10"/>
      <c r="D191" s="12"/>
      <c r="E191" s="12"/>
      <c r="F191" s="12"/>
      <c r="G191" s="12"/>
      <c r="H191" s="12"/>
      <c r="I191" s="13"/>
      <c r="J191" s="13"/>
      <c r="K191" s="13"/>
      <c r="L191" s="13"/>
      <c r="M191" s="13"/>
      <c r="N191" s="13"/>
    </row>
    <row r="192" spans="1:14" s="7" customFormat="1" ht="15">
      <c r="A192" s="1"/>
      <c r="C192" s="10"/>
      <c r="D192" s="12"/>
      <c r="E192" s="12"/>
      <c r="F192" s="12"/>
      <c r="G192" s="12"/>
      <c r="H192" s="12"/>
      <c r="I192" s="13"/>
      <c r="J192" s="13"/>
      <c r="K192" s="13"/>
      <c r="L192" s="13"/>
      <c r="M192" s="13"/>
      <c r="N192" s="13"/>
    </row>
    <row r="193" spans="1:14" s="7" customFormat="1" ht="15">
      <c r="A193" s="1"/>
      <c r="C193" s="10"/>
      <c r="D193" s="12"/>
      <c r="E193" s="12"/>
      <c r="F193" s="12"/>
      <c r="G193" s="12"/>
      <c r="H193" s="12"/>
      <c r="I193" s="13"/>
      <c r="J193" s="13"/>
      <c r="K193" s="13"/>
      <c r="L193" s="13"/>
      <c r="M193" s="13"/>
      <c r="N193" s="13"/>
    </row>
    <row r="194" spans="1:14" s="7" customFormat="1" ht="15">
      <c r="A194" s="1"/>
      <c r="C194" s="10"/>
      <c r="D194" s="12"/>
      <c r="E194" s="12"/>
      <c r="F194" s="12"/>
      <c r="G194" s="12"/>
      <c r="H194" s="12"/>
      <c r="I194" s="13"/>
      <c r="J194" s="13"/>
      <c r="K194" s="13"/>
      <c r="L194" s="13"/>
      <c r="M194" s="13"/>
      <c r="N194" s="13"/>
    </row>
    <row r="195" spans="1:14" s="7" customFormat="1" ht="15">
      <c r="A195" s="1"/>
      <c r="C195" s="10"/>
      <c r="D195" s="12"/>
      <c r="E195" s="12"/>
      <c r="F195" s="12"/>
      <c r="G195" s="12"/>
      <c r="H195" s="12"/>
      <c r="I195" s="13"/>
      <c r="J195" s="13"/>
      <c r="K195" s="13"/>
      <c r="L195" s="13"/>
      <c r="M195" s="13"/>
      <c r="N195" s="13"/>
    </row>
    <row r="196" spans="1:14" s="7" customFormat="1" ht="15">
      <c r="A196" s="1"/>
      <c r="C196" s="10"/>
      <c r="D196" s="12"/>
      <c r="E196" s="12"/>
      <c r="F196" s="12"/>
      <c r="G196" s="12"/>
      <c r="H196" s="12"/>
      <c r="I196" s="13"/>
      <c r="J196" s="13"/>
      <c r="K196" s="13"/>
      <c r="L196" s="13"/>
      <c r="M196" s="13"/>
      <c r="N196" s="13"/>
    </row>
    <row r="197" spans="1:14" s="7" customFormat="1" ht="15">
      <c r="A197" s="1"/>
      <c r="C197" s="10"/>
      <c r="D197" s="12"/>
      <c r="E197" s="12"/>
      <c r="F197" s="12"/>
      <c r="G197" s="12"/>
      <c r="H197" s="12"/>
      <c r="I197" s="13"/>
      <c r="J197" s="13"/>
      <c r="K197" s="13"/>
      <c r="L197" s="13"/>
      <c r="M197" s="13"/>
      <c r="N197" s="13"/>
    </row>
    <row r="198" spans="1:14" s="7" customFormat="1" ht="15">
      <c r="A198" s="1"/>
      <c r="C198" s="10"/>
      <c r="D198" s="12"/>
      <c r="E198" s="12"/>
      <c r="F198" s="12"/>
      <c r="G198" s="12"/>
      <c r="H198" s="12"/>
      <c r="I198" s="13"/>
      <c r="J198" s="13"/>
      <c r="K198" s="13"/>
      <c r="L198" s="13"/>
      <c r="M198" s="13"/>
      <c r="N198" s="13"/>
    </row>
    <row r="199" spans="1:14" s="7" customFormat="1" ht="15">
      <c r="A199" s="1"/>
      <c r="C199" s="10"/>
      <c r="D199" s="12"/>
      <c r="E199" s="12"/>
      <c r="F199" s="12"/>
      <c r="G199" s="12"/>
      <c r="H199" s="12"/>
      <c r="I199" s="13"/>
      <c r="J199" s="13"/>
      <c r="K199" s="13"/>
      <c r="L199" s="13"/>
      <c r="M199" s="13"/>
      <c r="N199" s="13"/>
    </row>
    <row r="200" spans="1:14" s="7" customFormat="1" ht="15">
      <c r="A200" s="1"/>
      <c r="C200" s="10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</row>
    <row r="201" spans="1:14" s="7" customFormat="1" ht="15">
      <c r="A201" s="1"/>
      <c r="C201" s="10"/>
      <c r="D201" s="12"/>
      <c r="E201" s="12"/>
      <c r="F201" s="12"/>
      <c r="G201" s="12"/>
      <c r="H201" s="12"/>
      <c r="I201" s="13"/>
      <c r="J201" s="13"/>
      <c r="K201" s="13"/>
      <c r="L201" s="13"/>
      <c r="M201" s="13"/>
      <c r="N201" s="13"/>
    </row>
    <row r="202" spans="1:14" s="7" customFormat="1" ht="15">
      <c r="A202" s="1"/>
      <c r="C202" s="10"/>
      <c r="D202" s="12"/>
      <c r="E202" s="12"/>
      <c r="F202" s="12"/>
      <c r="G202" s="12"/>
      <c r="H202" s="12"/>
      <c r="I202" s="13"/>
      <c r="J202" s="13"/>
      <c r="K202" s="13"/>
      <c r="L202" s="13"/>
      <c r="M202" s="13"/>
      <c r="N202" s="13"/>
    </row>
    <row r="203" spans="1:14" s="7" customFormat="1" ht="15">
      <c r="A203" s="1"/>
      <c r="C203" s="10"/>
      <c r="D203" s="12"/>
      <c r="E203" s="12"/>
      <c r="F203" s="12"/>
      <c r="G203" s="12"/>
      <c r="H203" s="12"/>
      <c r="I203" s="13"/>
      <c r="J203" s="13"/>
      <c r="K203" s="13"/>
      <c r="L203" s="13"/>
      <c r="M203" s="13"/>
      <c r="N203" s="13"/>
    </row>
    <row r="204" spans="1:14" s="7" customFormat="1" ht="15">
      <c r="A204" s="1"/>
      <c r="C204" s="10"/>
      <c r="D204" s="12"/>
      <c r="E204" s="12"/>
      <c r="F204" s="12"/>
      <c r="G204" s="12"/>
      <c r="H204" s="12"/>
      <c r="I204" s="13"/>
      <c r="J204" s="13"/>
      <c r="K204" s="13"/>
      <c r="L204" s="13"/>
      <c r="M204" s="13"/>
      <c r="N204" s="13"/>
    </row>
    <row r="205" spans="1:14" s="7" customFormat="1" ht="15">
      <c r="A205" s="1"/>
      <c r="C205" s="10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</row>
    <row r="206" spans="1:14" s="7" customFormat="1" ht="15">
      <c r="A206" s="1"/>
      <c r="C206" s="10"/>
      <c r="D206" s="12"/>
      <c r="E206" s="12"/>
      <c r="F206" s="12"/>
      <c r="G206" s="12"/>
      <c r="H206" s="12"/>
      <c r="I206" s="13"/>
      <c r="J206" s="13"/>
      <c r="K206" s="13"/>
      <c r="L206" s="13"/>
      <c r="M206" s="13"/>
      <c r="N206" s="13"/>
    </row>
    <row r="207" spans="1:14" s="7" customFormat="1" ht="15">
      <c r="A207" s="1"/>
      <c r="C207" s="10"/>
      <c r="D207" s="12"/>
      <c r="E207" s="12"/>
      <c r="F207" s="12"/>
      <c r="G207" s="12"/>
      <c r="H207" s="12"/>
      <c r="I207" s="13"/>
      <c r="J207" s="13"/>
      <c r="K207" s="13"/>
      <c r="L207" s="13"/>
      <c r="M207" s="13"/>
      <c r="N207" s="13"/>
    </row>
    <row r="208" spans="1:14" s="7" customFormat="1" ht="15">
      <c r="A208" s="1"/>
      <c r="C208" s="10"/>
      <c r="D208" s="12"/>
      <c r="E208" s="12"/>
      <c r="F208" s="12"/>
      <c r="G208" s="12"/>
      <c r="H208" s="12"/>
      <c r="I208" s="13"/>
      <c r="J208" s="13"/>
      <c r="K208" s="13"/>
      <c r="L208" s="13"/>
      <c r="M208" s="13"/>
      <c r="N208" s="13"/>
    </row>
    <row r="209" spans="1:14" s="7" customFormat="1" ht="15">
      <c r="A209" s="1"/>
      <c r="C209" s="10"/>
      <c r="D209" s="12"/>
      <c r="E209" s="12"/>
      <c r="F209" s="12"/>
      <c r="G209" s="12"/>
      <c r="H209" s="12"/>
      <c r="I209" s="13"/>
      <c r="J209" s="13"/>
      <c r="K209" s="13"/>
      <c r="L209" s="13"/>
      <c r="M209" s="13"/>
      <c r="N209" s="13"/>
    </row>
    <row r="210" spans="1:14" s="7" customFormat="1" ht="15">
      <c r="A210" s="1"/>
      <c r="C210" s="10"/>
      <c r="D210" s="12"/>
      <c r="E210" s="12"/>
      <c r="F210" s="12"/>
      <c r="G210" s="12"/>
      <c r="H210" s="12"/>
      <c r="I210" s="13"/>
      <c r="J210" s="13"/>
      <c r="K210" s="13"/>
      <c r="L210" s="13"/>
      <c r="M210" s="13"/>
      <c r="N210" s="13"/>
    </row>
    <row r="211" spans="1:14" s="7" customFormat="1" ht="15">
      <c r="A211" s="1"/>
      <c r="C211" s="10"/>
      <c r="D211" s="12"/>
      <c r="E211" s="12"/>
      <c r="F211" s="12"/>
      <c r="G211" s="12"/>
      <c r="H211" s="12"/>
      <c r="I211" s="13"/>
      <c r="J211" s="13"/>
      <c r="K211" s="13"/>
      <c r="L211" s="13"/>
      <c r="M211" s="13"/>
      <c r="N211" s="13"/>
    </row>
    <row r="212" spans="1:14" s="7" customFormat="1" ht="15">
      <c r="A212" s="1"/>
      <c r="C212" s="10"/>
      <c r="D212" s="12"/>
      <c r="E212" s="12"/>
      <c r="F212" s="12"/>
      <c r="G212" s="12"/>
      <c r="H212" s="12"/>
      <c r="I212" s="13"/>
      <c r="J212" s="13"/>
      <c r="K212" s="13"/>
      <c r="L212" s="13"/>
      <c r="M212" s="13"/>
      <c r="N212" s="13"/>
    </row>
    <row r="213" spans="1:14" s="7" customFormat="1" ht="15">
      <c r="A213" s="1"/>
      <c r="C213" s="10"/>
      <c r="D213" s="12"/>
      <c r="E213" s="12"/>
      <c r="F213" s="12"/>
      <c r="G213" s="12"/>
      <c r="H213" s="12"/>
      <c r="I213" s="13"/>
      <c r="J213" s="13"/>
      <c r="K213" s="13"/>
      <c r="L213" s="13"/>
      <c r="M213" s="13"/>
      <c r="N213" s="13"/>
    </row>
    <row r="214" spans="1:14" s="7" customFormat="1" ht="15">
      <c r="A214" s="1"/>
      <c r="C214" s="10"/>
      <c r="D214" s="12"/>
      <c r="E214" s="12"/>
      <c r="F214" s="12"/>
      <c r="G214" s="12"/>
      <c r="H214" s="12"/>
      <c r="I214" s="13"/>
      <c r="J214" s="13"/>
      <c r="K214" s="13"/>
      <c r="L214" s="13"/>
      <c r="M214" s="13"/>
      <c r="N214" s="13"/>
    </row>
    <row r="215" spans="1:14" s="7" customFormat="1" ht="15">
      <c r="A215" s="1"/>
      <c r="C215" s="10"/>
      <c r="D215" s="12"/>
      <c r="E215" s="12"/>
      <c r="F215" s="12"/>
      <c r="G215" s="12"/>
      <c r="H215" s="12"/>
      <c r="I215" s="13"/>
      <c r="J215" s="13"/>
      <c r="K215" s="13"/>
      <c r="L215" s="13"/>
      <c r="M215" s="13"/>
      <c r="N215" s="13"/>
    </row>
    <row r="216" spans="1:14" s="7" customFormat="1" ht="15">
      <c r="A216" s="1"/>
      <c r="C216" s="10"/>
      <c r="D216" s="12"/>
      <c r="E216" s="12"/>
      <c r="F216" s="12"/>
      <c r="G216" s="12"/>
      <c r="H216" s="12"/>
      <c r="I216" s="13"/>
      <c r="J216" s="13"/>
      <c r="K216" s="13"/>
      <c r="L216" s="13"/>
      <c r="M216" s="13"/>
      <c r="N216" s="13"/>
    </row>
    <row r="217" spans="1:14" s="7" customFormat="1" ht="15">
      <c r="A217" s="1"/>
      <c r="C217" s="10"/>
      <c r="D217" s="12"/>
      <c r="E217" s="12"/>
      <c r="F217" s="12"/>
      <c r="G217" s="12"/>
      <c r="H217" s="12"/>
      <c r="I217" s="13"/>
      <c r="J217" s="13"/>
      <c r="K217" s="13"/>
      <c r="L217" s="13"/>
      <c r="M217" s="13"/>
      <c r="N217" s="13"/>
    </row>
    <row r="218" spans="1:14" s="7" customFormat="1" ht="15">
      <c r="A218" s="1"/>
      <c r="C218" s="10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</row>
    <row r="219" spans="1:14" s="7" customFormat="1" ht="15">
      <c r="A219" s="1"/>
      <c r="C219" s="10"/>
      <c r="D219" s="12"/>
      <c r="E219" s="12"/>
      <c r="F219" s="12"/>
      <c r="G219" s="12"/>
      <c r="H219" s="12"/>
      <c r="I219" s="13"/>
      <c r="J219" s="13"/>
      <c r="K219" s="13"/>
      <c r="L219" s="13"/>
      <c r="M219" s="13"/>
      <c r="N219" s="13"/>
    </row>
    <row r="220" spans="1:14" s="7" customFormat="1" ht="15">
      <c r="A220" s="1"/>
      <c r="C220" s="10"/>
      <c r="D220" s="12"/>
      <c r="E220" s="12"/>
      <c r="F220" s="12"/>
      <c r="G220" s="12"/>
      <c r="H220" s="12"/>
      <c r="I220" s="13"/>
      <c r="J220" s="13"/>
      <c r="K220" s="13"/>
      <c r="L220" s="13"/>
      <c r="M220" s="13"/>
      <c r="N220" s="13"/>
    </row>
    <row r="221" spans="1:14" s="7" customFormat="1" ht="15">
      <c r="A221" s="1"/>
      <c r="C221" s="10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3"/>
    </row>
    <row r="222" spans="1:14" s="7" customFormat="1" ht="15">
      <c r="A222" s="1"/>
      <c r="C222" s="10"/>
      <c r="D222" s="12"/>
      <c r="E222" s="12"/>
      <c r="F222" s="12"/>
      <c r="G222" s="12"/>
      <c r="H222" s="12"/>
      <c r="I222" s="13"/>
      <c r="J222" s="13"/>
      <c r="K222" s="13"/>
      <c r="L222" s="13"/>
      <c r="M222" s="13"/>
      <c r="N222" s="13"/>
    </row>
    <row r="223" spans="1:14" s="7" customFormat="1" ht="15">
      <c r="A223" s="1"/>
      <c r="C223" s="10"/>
      <c r="D223" s="12"/>
      <c r="E223" s="12"/>
      <c r="F223" s="12"/>
      <c r="G223" s="12"/>
      <c r="H223" s="12"/>
      <c r="I223" s="13"/>
      <c r="J223" s="13"/>
      <c r="K223" s="13"/>
      <c r="L223" s="13"/>
      <c r="M223" s="13"/>
      <c r="N223" s="13"/>
    </row>
    <row r="224" spans="1:14" s="7" customFormat="1" ht="15">
      <c r="A224" s="1"/>
      <c r="C224" s="10"/>
      <c r="D224" s="12"/>
      <c r="E224" s="12"/>
      <c r="F224" s="12"/>
      <c r="G224" s="12"/>
      <c r="H224" s="12"/>
      <c r="I224" s="13"/>
      <c r="J224" s="13"/>
      <c r="K224" s="13"/>
      <c r="L224" s="13"/>
      <c r="M224" s="13"/>
      <c r="N224" s="13"/>
    </row>
    <row r="225" spans="1:14" s="7" customFormat="1" ht="15">
      <c r="A225" s="1"/>
      <c r="C225" s="10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3"/>
    </row>
    <row r="226" spans="1:14" s="7" customFormat="1" ht="15">
      <c r="A226" s="1"/>
      <c r="C226" s="10"/>
      <c r="D226" s="12"/>
      <c r="E226" s="12"/>
      <c r="F226" s="12"/>
      <c r="G226" s="12"/>
      <c r="H226" s="12"/>
      <c r="I226" s="13"/>
      <c r="J226" s="13"/>
      <c r="K226" s="13"/>
      <c r="L226" s="13"/>
      <c r="M226" s="13"/>
      <c r="N226" s="13"/>
    </row>
    <row r="227" spans="1:14" s="7" customFormat="1" ht="15">
      <c r="A227" s="1"/>
      <c r="C227" s="10"/>
      <c r="D227" s="12"/>
      <c r="E227" s="12"/>
      <c r="F227" s="12"/>
      <c r="G227" s="12"/>
      <c r="H227" s="12"/>
      <c r="I227" s="13"/>
      <c r="J227" s="13"/>
      <c r="K227" s="13"/>
      <c r="L227" s="13"/>
      <c r="M227" s="13"/>
      <c r="N227" s="13"/>
    </row>
    <row r="228" spans="1:14" s="7" customFormat="1" ht="15">
      <c r="A228" s="1"/>
      <c r="C228" s="10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</row>
    <row r="229" spans="1:14" s="7" customFormat="1" ht="15">
      <c r="A229" s="1"/>
      <c r="C229" s="10"/>
      <c r="D229" s="12"/>
      <c r="E229" s="12"/>
      <c r="F229" s="12"/>
      <c r="G229" s="12"/>
      <c r="H229" s="12"/>
      <c r="I229" s="13"/>
      <c r="J229" s="13"/>
      <c r="K229" s="13"/>
      <c r="L229" s="13"/>
      <c r="M229" s="13"/>
      <c r="N229" s="13"/>
    </row>
    <row r="230" spans="1:14" s="7" customFormat="1" ht="15">
      <c r="A230" s="1"/>
      <c r="C230" s="10"/>
      <c r="D230" s="12"/>
      <c r="E230" s="12"/>
      <c r="F230" s="12"/>
      <c r="G230" s="12"/>
      <c r="H230" s="12"/>
      <c r="I230" s="13"/>
      <c r="J230" s="13"/>
      <c r="K230" s="13"/>
      <c r="L230" s="13"/>
      <c r="M230" s="13"/>
      <c r="N230" s="13"/>
    </row>
    <row r="231" spans="1:14" s="7" customFormat="1" ht="15">
      <c r="A231" s="1"/>
      <c r="C231" s="10"/>
      <c r="D231" s="12"/>
      <c r="E231" s="12"/>
      <c r="F231" s="12"/>
      <c r="G231" s="12"/>
      <c r="H231" s="12"/>
      <c r="I231" s="13"/>
      <c r="J231" s="13"/>
      <c r="K231" s="13"/>
      <c r="L231" s="13"/>
      <c r="M231" s="13"/>
      <c r="N231" s="13"/>
    </row>
    <row r="232" spans="1:14" s="7" customFormat="1" ht="15">
      <c r="A232" s="1"/>
      <c r="C232" s="10"/>
      <c r="D232" s="12"/>
      <c r="E232" s="12"/>
      <c r="F232" s="12"/>
      <c r="G232" s="12"/>
      <c r="H232" s="12"/>
      <c r="I232" s="13"/>
      <c r="J232" s="13"/>
      <c r="K232" s="13"/>
      <c r="L232" s="13"/>
      <c r="M232" s="13"/>
      <c r="N232" s="13"/>
    </row>
    <row r="233" spans="1:14" s="7" customFormat="1" ht="15">
      <c r="A233" s="1"/>
      <c r="C233" s="10"/>
      <c r="D233" s="12"/>
      <c r="E233" s="12"/>
      <c r="F233" s="12"/>
      <c r="G233" s="12"/>
      <c r="H233" s="12"/>
      <c r="I233" s="13"/>
      <c r="J233" s="13"/>
      <c r="K233" s="13"/>
      <c r="L233" s="13"/>
      <c r="M233" s="13"/>
      <c r="N233" s="13"/>
    </row>
    <row r="234" spans="1:14" s="7" customFormat="1" ht="15">
      <c r="A234" s="1"/>
      <c r="C234" s="10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</row>
    <row r="235" spans="1:14" s="7" customFormat="1" ht="15">
      <c r="A235" s="1"/>
      <c r="C235" s="10"/>
      <c r="D235" s="12"/>
      <c r="E235" s="12"/>
      <c r="F235" s="12"/>
      <c r="G235" s="12"/>
      <c r="H235" s="12"/>
      <c r="I235" s="13"/>
      <c r="J235" s="13"/>
      <c r="K235" s="13"/>
      <c r="L235" s="13"/>
      <c r="M235" s="13"/>
      <c r="N235" s="13"/>
    </row>
    <row r="236" spans="1:14" s="7" customFormat="1" ht="15">
      <c r="A236" s="1"/>
      <c r="C236" s="10"/>
      <c r="D236" s="12"/>
      <c r="E236" s="12"/>
      <c r="F236" s="12"/>
      <c r="G236" s="12"/>
      <c r="H236" s="12"/>
      <c r="I236" s="13"/>
      <c r="J236" s="13"/>
      <c r="K236" s="13"/>
      <c r="L236" s="13"/>
      <c r="M236" s="13"/>
      <c r="N236" s="13"/>
    </row>
    <row r="237" spans="1:14" s="7" customFormat="1" ht="15">
      <c r="A237" s="1"/>
      <c r="C237" s="10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</row>
    <row r="238" spans="1:14" s="7" customFormat="1" ht="15">
      <c r="A238" s="1"/>
      <c r="C238" s="10"/>
      <c r="D238" s="12"/>
      <c r="E238" s="12"/>
      <c r="F238" s="12"/>
      <c r="G238" s="12"/>
      <c r="H238" s="12"/>
      <c r="I238" s="13"/>
      <c r="J238" s="13"/>
      <c r="K238" s="13"/>
      <c r="L238" s="13"/>
      <c r="M238" s="13"/>
      <c r="N238" s="13"/>
    </row>
    <row r="239" spans="1:14" s="7" customFormat="1" ht="15">
      <c r="A239" s="1"/>
      <c r="C239" s="10"/>
      <c r="D239" s="12"/>
      <c r="E239" s="12"/>
      <c r="F239" s="12"/>
      <c r="G239" s="12"/>
      <c r="H239" s="12"/>
      <c r="I239" s="13"/>
      <c r="J239" s="13"/>
      <c r="K239" s="13"/>
      <c r="L239" s="13"/>
      <c r="M239" s="13"/>
      <c r="N239" s="13"/>
    </row>
    <row r="240" spans="1:14" s="7" customFormat="1" ht="15">
      <c r="A240" s="1"/>
      <c r="C240" s="10"/>
      <c r="D240" s="12"/>
      <c r="E240" s="12"/>
      <c r="F240" s="12"/>
      <c r="G240" s="12"/>
      <c r="H240" s="12"/>
      <c r="I240" s="13"/>
      <c r="J240" s="13"/>
      <c r="K240" s="13"/>
      <c r="L240" s="13"/>
      <c r="M240" s="13"/>
      <c r="N240" s="13"/>
    </row>
    <row r="241" spans="1:14" s="7" customFormat="1" ht="15">
      <c r="A241" s="1"/>
      <c r="C241" s="10"/>
      <c r="D241" s="12"/>
      <c r="E241" s="12"/>
      <c r="F241" s="12"/>
      <c r="G241" s="12"/>
      <c r="H241" s="12"/>
      <c r="I241" s="13"/>
      <c r="J241" s="13"/>
      <c r="K241" s="13"/>
      <c r="L241" s="13"/>
      <c r="M241" s="13"/>
      <c r="N241" s="13"/>
    </row>
    <row r="242" spans="1:14" s="7" customFormat="1" ht="15">
      <c r="A242" s="1"/>
      <c r="C242" s="10"/>
      <c r="D242" s="12"/>
      <c r="E242" s="12"/>
      <c r="F242" s="12"/>
      <c r="G242" s="12"/>
      <c r="H242" s="12"/>
      <c r="I242" s="13"/>
      <c r="J242" s="13"/>
      <c r="K242" s="13"/>
      <c r="L242" s="13"/>
      <c r="M242" s="13"/>
      <c r="N242" s="13"/>
    </row>
    <row r="243" spans="1:14" s="7" customFormat="1" ht="15">
      <c r="A243" s="1"/>
      <c r="C243" s="10"/>
      <c r="D243" s="12"/>
      <c r="E243" s="12"/>
      <c r="F243" s="12"/>
      <c r="G243" s="12"/>
      <c r="H243" s="12"/>
      <c r="I243" s="13"/>
      <c r="J243" s="13"/>
      <c r="K243" s="13"/>
      <c r="L243" s="13"/>
      <c r="M243" s="13"/>
      <c r="N243" s="13"/>
    </row>
    <row r="244" spans="1:14" s="7" customFormat="1" ht="15">
      <c r="A244" s="1"/>
      <c r="C244" s="10"/>
      <c r="D244" s="12"/>
      <c r="E244" s="12"/>
      <c r="F244" s="12"/>
      <c r="G244" s="12"/>
      <c r="H244" s="12"/>
      <c r="I244" s="13"/>
      <c r="J244" s="13"/>
      <c r="K244" s="13"/>
      <c r="L244" s="13"/>
      <c r="M244" s="13"/>
      <c r="N244" s="13"/>
    </row>
    <row r="245" spans="1:14" s="7" customFormat="1" ht="15">
      <c r="A245" s="1"/>
      <c r="C245" s="10"/>
      <c r="D245" s="12"/>
      <c r="E245" s="12"/>
      <c r="F245" s="12"/>
      <c r="G245" s="12"/>
      <c r="H245" s="12"/>
      <c r="I245" s="13"/>
      <c r="J245" s="13"/>
      <c r="K245" s="13"/>
      <c r="L245" s="13"/>
      <c r="M245" s="13"/>
      <c r="N245" s="13"/>
    </row>
    <row r="246" spans="1:14" s="7" customFormat="1" ht="15">
      <c r="A246" s="1"/>
      <c r="C246" s="10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</row>
    <row r="247" spans="1:14" s="7" customFormat="1" ht="15">
      <c r="A247" s="1"/>
      <c r="C247" s="10"/>
      <c r="D247" s="12"/>
      <c r="E247" s="12"/>
      <c r="F247" s="12"/>
      <c r="G247" s="12"/>
      <c r="H247" s="12"/>
      <c r="I247" s="13"/>
      <c r="J247" s="13"/>
      <c r="K247" s="13"/>
      <c r="L247" s="13"/>
      <c r="M247" s="13"/>
      <c r="N247" s="13"/>
    </row>
    <row r="248" spans="1:14" s="7" customFormat="1" ht="15">
      <c r="A248" s="1"/>
      <c r="C248" s="10"/>
      <c r="D248" s="12"/>
      <c r="E248" s="12"/>
      <c r="F248" s="12"/>
      <c r="G248" s="12"/>
      <c r="H248" s="12"/>
      <c r="I248" s="13"/>
      <c r="J248" s="13"/>
      <c r="K248" s="13"/>
      <c r="L248" s="13"/>
      <c r="M248" s="13"/>
      <c r="N248" s="13"/>
    </row>
    <row r="249" spans="1:14" s="7" customFormat="1" ht="15">
      <c r="A249" s="1"/>
      <c r="C249" s="10"/>
      <c r="D249" s="12"/>
      <c r="E249" s="12"/>
      <c r="F249" s="12"/>
      <c r="G249" s="12"/>
      <c r="H249" s="12"/>
      <c r="I249" s="13"/>
      <c r="J249" s="13"/>
      <c r="K249" s="13"/>
      <c r="L249" s="13"/>
      <c r="M249" s="13"/>
      <c r="N249" s="13"/>
    </row>
    <row r="250" spans="1:14" s="7" customFormat="1" ht="15">
      <c r="A250" s="1"/>
      <c r="C250" s="10"/>
      <c r="D250" s="12"/>
      <c r="E250" s="12"/>
      <c r="F250" s="12"/>
      <c r="G250" s="12"/>
      <c r="H250" s="12"/>
      <c r="I250" s="13"/>
      <c r="J250" s="13"/>
      <c r="K250" s="13"/>
      <c r="L250" s="13"/>
      <c r="M250" s="13"/>
      <c r="N250" s="13"/>
    </row>
    <row r="251" spans="1:14" s="7" customFormat="1" ht="15">
      <c r="A251" s="1"/>
      <c r="C251" s="10"/>
      <c r="D251" s="12"/>
      <c r="E251" s="12"/>
      <c r="F251" s="12"/>
      <c r="G251" s="12"/>
      <c r="H251" s="12"/>
      <c r="I251" s="13"/>
      <c r="J251" s="13"/>
      <c r="K251" s="13"/>
      <c r="L251" s="13"/>
      <c r="M251" s="13"/>
      <c r="N251" s="13"/>
    </row>
    <row r="252" spans="1:14" s="7" customFormat="1" ht="15">
      <c r="A252" s="1"/>
      <c r="C252" s="10"/>
      <c r="D252" s="12"/>
      <c r="E252" s="12"/>
      <c r="F252" s="12"/>
      <c r="G252" s="12"/>
      <c r="H252" s="12"/>
      <c r="I252" s="13"/>
      <c r="J252" s="13"/>
      <c r="K252" s="13"/>
      <c r="L252" s="13"/>
      <c r="M252" s="13"/>
      <c r="N252" s="13"/>
    </row>
    <row r="253" spans="1:14" s="7" customFormat="1" ht="15">
      <c r="A253" s="1"/>
      <c r="C253" s="10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</row>
    <row r="254" spans="1:14" s="7" customFormat="1" ht="15">
      <c r="A254" s="1"/>
      <c r="C254" s="10"/>
      <c r="D254" s="12"/>
      <c r="E254" s="12"/>
      <c r="F254" s="12"/>
      <c r="G254" s="12"/>
      <c r="H254" s="12"/>
      <c r="I254" s="13"/>
      <c r="J254" s="13"/>
      <c r="K254" s="13"/>
      <c r="L254" s="13"/>
      <c r="M254" s="13"/>
      <c r="N254" s="13"/>
    </row>
    <row r="255" spans="1:14" s="7" customFormat="1" ht="15">
      <c r="A255" s="1"/>
      <c r="C255" s="10"/>
      <c r="D255" s="12"/>
      <c r="E255" s="12"/>
      <c r="F255" s="12"/>
      <c r="G255" s="12"/>
      <c r="H255" s="12"/>
      <c r="I255" s="13"/>
      <c r="J255" s="13"/>
      <c r="K255" s="13"/>
      <c r="L255" s="13"/>
      <c r="M255" s="13"/>
      <c r="N255" s="13"/>
    </row>
    <row r="256" spans="1:14" s="7" customFormat="1" ht="15">
      <c r="A256" s="1"/>
      <c r="C256" s="10"/>
      <c r="D256" s="12"/>
      <c r="E256" s="12"/>
      <c r="F256" s="12"/>
      <c r="G256" s="12"/>
      <c r="H256" s="12"/>
      <c r="I256" s="13"/>
      <c r="J256" s="13"/>
      <c r="K256" s="13"/>
      <c r="L256" s="13"/>
      <c r="M256" s="13"/>
      <c r="N256" s="13"/>
    </row>
    <row r="257" spans="1:14" s="7" customFormat="1" ht="15">
      <c r="A257" s="1"/>
      <c r="C257" s="10"/>
      <c r="D257" s="12"/>
      <c r="E257" s="12"/>
      <c r="F257" s="12"/>
      <c r="G257" s="12"/>
      <c r="H257" s="12"/>
      <c r="I257" s="13"/>
      <c r="J257" s="13"/>
      <c r="K257" s="13"/>
      <c r="L257" s="13"/>
      <c r="M257" s="13"/>
      <c r="N257" s="13"/>
    </row>
    <row r="258" spans="1:14" s="7" customFormat="1" ht="15">
      <c r="A258" s="1"/>
      <c r="C258" s="10"/>
      <c r="D258" s="12"/>
      <c r="E258" s="12"/>
      <c r="F258" s="12"/>
      <c r="G258" s="12"/>
      <c r="H258" s="12"/>
      <c r="I258" s="13"/>
      <c r="J258" s="13"/>
      <c r="K258" s="13"/>
      <c r="L258" s="13"/>
      <c r="M258" s="13"/>
      <c r="N258" s="13"/>
    </row>
    <row r="259" spans="1:14" s="7" customFormat="1" ht="15">
      <c r="A259" s="1"/>
      <c r="C259" s="10"/>
      <c r="D259" s="12"/>
      <c r="E259" s="12"/>
      <c r="F259" s="12"/>
      <c r="G259" s="12"/>
      <c r="H259" s="12"/>
      <c r="I259" s="13"/>
      <c r="J259" s="13"/>
      <c r="K259" s="13"/>
      <c r="L259" s="13"/>
      <c r="M259" s="13"/>
      <c r="N259" s="13"/>
    </row>
  </sheetData>
  <mergeCells count="20">
    <mergeCell ref="A8:G8"/>
    <mergeCell ref="A1:N1"/>
    <mergeCell ref="A2:N2"/>
    <mergeCell ref="A3:N3"/>
    <mergeCell ref="A6:B6"/>
    <mergeCell ref="A5:B5"/>
    <mergeCell ref="A10:G10"/>
    <mergeCell ref="A22:G22"/>
    <mergeCell ref="A16:G16"/>
    <mergeCell ref="A52:G52"/>
    <mergeCell ref="A56:N56"/>
    <mergeCell ref="A41:G41"/>
    <mergeCell ref="A28:G28"/>
    <mergeCell ref="A37:G37"/>
    <mergeCell ref="A57:F57"/>
    <mergeCell ref="G57:H57"/>
    <mergeCell ref="J57:N57"/>
    <mergeCell ref="A58:F58"/>
    <mergeCell ref="G58:H58"/>
    <mergeCell ref="J58:N58"/>
  </mergeCells>
  <printOptions/>
  <pageMargins left="0.4" right="0.22" top="0.37" bottom="0.53" header="0.68" footer="0.36"/>
  <pageSetup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2006-02-22T11:17:15Z</cp:lastPrinted>
  <dcterms:created xsi:type="dcterms:W3CDTF">2004-11-04T06:18:43Z</dcterms:created>
  <dcterms:modified xsi:type="dcterms:W3CDTF">2006-03-11T11:33:07Z</dcterms:modified>
  <cp:category/>
  <cp:version/>
  <cp:contentType/>
  <cp:contentStatus/>
</cp:coreProperties>
</file>