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<sst xmlns="http://schemas.openxmlformats.org/spreadsheetml/2006/main" count="158" uniqueCount="144">
  <si>
    <t>Налог на рекламу</t>
  </si>
  <si>
    <t>Доходы от сдачи в аренду имущества, находящегося в государственной и муниципальной собственности</t>
  </si>
  <si>
    <t>Источники доходов</t>
  </si>
  <si>
    <t>Код   бюджетной классификации</t>
  </si>
  <si>
    <t xml:space="preserve">НАЛОГИ НА СОВОКУПНЫЙ ДОХОД </t>
  </si>
  <si>
    <t>НАЛОГИ НА ИМУЩЕСТВО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</si>
  <si>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</si>
  <si>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</si>
  <si>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Налог на имущество физических лиц</t>
  </si>
  <si>
    <t>АДМИНИСТРАТИВНЫЕ ПЛАТЕЖИ И СБОРЫ</t>
  </si>
  <si>
    <t>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</si>
  <si>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</si>
  <si>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</si>
  <si>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</si>
  <si>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</si>
  <si>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</si>
  <si>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</si>
  <si>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</si>
  <si>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</si>
  <si>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000 1 05 02000 01 0000 110</t>
  </si>
  <si>
    <t>000 1 06 00000 00 0000 000</t>
  </si>
  <si>
    <t>000 1 06 01000 03 0000 110</t>
  </si>
  <si>
    <t>Земельный налог</t>
  </si>
  <si>
    <t>000 1 06 06000 03 0000 110</t>
  </si>
  <si>
    <t>ГОСУДАРСТВЕННАЯ ПОШЛИНА</t>
  </si>
  <si>
    <t>000 1 09 00000 00 0000 000</t>
  </si>
  <si>
    <t>Налог на прибыль организаций, зачисляемый в местные бюджеты (в части сумм по расчетам  за 2004 год и погашения задолженности прошлых лет)</t>
  </si>
  <si>
    <t>000 1 09 01000 03 0000 110</t>
  </si>
  <si>
    <t>Прочие налоги и сборы (по отмененным местным налогам и сборам)</t>
  </si>
  <si>
    <t>000 1 09 07000 03 0000 110</t>
  </si>
  <si>
    <t>000 1 09 07010 03 0000 110</t>
  </si>
  <si>
    <t>000 1 11 00000 00 0000 000</t>
  </si>
  <si>
    <t>Дивиденды по акциям и доходы от прочих форм участия в капитале, находящихся в муниципальной собственности</t>
  </si>
  <si>
    <t>000 1 11 01030 03 0000 120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</si>
  <si>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</si>
  <si>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</si>
  <si>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</si>
  <si>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</si>
  <si>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000 1 11 07013 03 0000 120</t>
  </si>
  <si>
    <t>Прочие поступления от использования имущества, находящегося в муниципальной собственности</t>
  </si>
  <si>
    <t>000 1 11 08043 03 0000 120</t>
  </si>
  <si>
    <t>Доходы от сдачи в аренду имущества, находящегося 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</si>
  <si>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</si>
  <si>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</si>
  <si>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000 1 12 00000 00 0000 000</t>
  </si>
  <si>
    <t>000 1 15 00000 00 0000 000</t>
  </si>
  <si>
    <t>Платежи, взимаемые муниципальными организациями за выполнение определенных функций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</si>
  <si>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</si>
  <si>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</si>
  <si>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</si>
  <si>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</si>
  <si>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000 2 02 02220 03 0000 151</t>
  </si>
  <si>
    <t>000 2 02 04000 00 0000 151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</si>
  <si>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</si>
  <si>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</si>
  <si>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000 1 11 05033 03 0000 120</t>
  </si>
  <si>
    <t>000 1 12 01000 01 0000 120</t>
  </si>
  <si>
    <t>000 1 15 02030 03 0000 140</t>
  </si>
  <si>
    <t>Субвенции от других бюджетов бюджетной системы Российской Федерации</t>
  </si>
  <si>
    <t>000 2 02 02000 00 0000 151</t>
  </si>
  <si>
    <t>Субсидии от других бюджетов бюджетной системы Российской Федерации</t>
  </si>
  <si>
    <t>000 2 02 04120 03 0000 151</t>
  </si>
  <si>
    <t xml:space="preserve">ВСЕГО </t>
  </si>
  <si>
    <t>Акцизы по подакцизным товарам (продукции), производимым на территории Российской Федерации</t>
  </si>
  <si>
    <t xml:space="preserve"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аренды, указанных земельных участков 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</si>
  <si>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</si>
  <si>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</si>
  <si>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</si>
  <si>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</si>
  <si>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Безвозмездные поступления от предпринимательской и иной приносящей доход деятельности</t>
  </si>
  <si>
    <t>000 3 03 00000 00 0000 180</t>
  </si>
  <si>
    <t>к решению Архангельского</t>
  </si>
  <si>
    <t>городского Совета депутатов</t>
  </si>
  <si>
    <t>ЗАДОЛЖЕННОСТЬ И ПЕРЕРАСЧЕТЫ ПО ОТМЕНЕННЫМ НАЛОГАМ, СБОРАМ И ИНЫМ ОБЯЗАТЕЛЬНЫМ ПЛАТЕЖАМ</t>
  </si>
  <si>
    <t>000 1 11 05010 00 0000 120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</si>
  <si>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</si>
  <si>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</si>
  <si>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</si>
  <si>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000 1 14 02030 03 0000 410</t>
  </si>
  <si>
    <t>Дотации от других бюджетов бюджетной системы Российской Федерации</t>
  </si>
  <si>
    <t>Дотация на обеспечение равной доступности транспортных услуг на территории Архангельской области</t>
  </si>
  <si>
    <t>Дотация на возмещение расходов за 2003-2004 годы на предоставление льгот по оплате жилищно-коммунальных услуг гражданам, проживающим в сельской местности</t>
  </si>
  <si>
    <t>000 2 02 01000 00 0000 151</t>
  </si>
  <si>
    <t>000 2 02 01102 03 0000 151</t>
  </si>
  <si>
    <t>000 2 02 01060 02 0000 151</t>
  </si>
  <si>
    <t xml:space="preserve">000 2 02 01102 03 0000 151 </t>
  </si>
  <si>
    <t>Субвенция  на реализацию основных общеобразовательных программ в общеобразовательных учреждениях</t>
  </si>
  <si>
    <t xml:space="preserve">Субвенция на погашение кредиторской задолженности за 2004  год по реализации Федерального закона "О ветеранах" и областного закона "О присвоении звания "Ветеран труда Архангельской области" отдельным категориям пенсионеров", за исключением льгот по оплате жилья и коммунальных услуг </t>
  </si>
  <si>
    <t>Субвенция на возмещение расходов по оказанию помощи семьям в связи с выездом с северных территорий</t>
  </si>
  <si>
    <t>Областная программа капитальных вложений</t>
  </si>
  <si>
    <t xml:space="preserve">Субсидия на повышение заработной платы по Единой тарифной сетке работникам бюджетной сферы, с учетом начислений, на 20 процентов с 1 января 2005 года </t>
  </si>
  <si>
    <t>Субсидия на выплату субсидий населению по оплате жилья и коммунальных услуг</t>
  </si>
  <si>
    <t xml:space="preserve">Субсидия на повышение заработной платы по Единой тарифной сетке с 1 сентября 2005 года на 11 процентов работникам бюджетной сферы </t>
  </si>
  <si>
    <t>Субсидия на проведение летней оздоровительной кампании детей и подростков</t>
  </si>
  <si>
    <t>Средства федерального бюджета на реализацию Федеральной адресной инвестиционной программы</t>
  </si>
  <si>
    <t>000 2 02 05000 00 0000 151</t>
  </si>
  <si>
    <t>Безвозмездные поступления от государственных организаций в местные бюджеты</t>
  </si>
  <si>
    <t>000 2 03 03000 03 0000 180</t>
  </si>
  <si>
    <t>Целевые средства на выплату федеральной стипендии "Юные дарования"</t>
  </si>
  <si>
    <t>Субвенция на погашение задолженности по обязательствам, вытекающим из Закона Российской Федерации "О реабилитации жертв политических репрессий"</t>
  </si>
  <si>
    <t>000 2 02 02131 03 0000 151</t>
  </si>
  <si>
    <t>Субвенция на выплату федеральной стипендии "Юные дарования"</t>
  </si>
  <si>
    <t>Субвенция на погашение кредиторской задолженности за 2004 год по реализации Федерального закона "О социальной защите инвалидов в Российской Федерации" за исключением льгот по оплате жилищно-коммунальных услуг</t>
  </si>
  <si>
    <t>Субвенция на погашение кредиторской задолженности за 2004 год по реализации Закона Российской Федерации "О социальной защите граждан, подвергшихся воздействию радиации вследствие катастрофы на ЧАЭС"</t>
  </si>
  <si>
    <t>Субсидия на проведение мероприятий по подготовке объектов жилищно-коммунального хозяйства к работе в осенне-зимний период 2005-2006 годов</t>
  </si>
  <si>
    <t>Субвенция на продолжение ремонта очистных сооружений на острове Хабарка</t>
  </si>
  <si>
    <t>ПРИЛОЖЕНИЕ № 1</t>
  </si>
  <si>
    <t>Доходы городского бюджета за 2005 год</t>
  </si>
  <si>
    <t>Процент исполне-ния</t>
  </si>
  <si>
    <t xml:space="preserve">Средства,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 </t>
  </si>
  <si>
    <t>Средства из резервного фонда Президента РФ на приобретение медицинского оборудования для МУЗ "Родильный дом им. К.Н. Самойловой"</t>
  </si>
  <si>
    <t>000 2 02 03030 03 0000 151</t>
  </si>
  <si>
    <t xml:space="preserve">Единый сельскохозяйственный налог </t>
  </si>
  <si>
    <t>000 1 09 06020 02 0000 110</t>
  </si>
  <si>
    <t>Прочие налоги и сборы (по отмененным налогам и сборам субъектов Российской Федерации)</t>
  </si>
  <si>
    <t>000 1 09 06000 02 0000 110</t>
  </si>
  <si>
    <t>000 1 09 07030 03 0000 110</t>
  </si>
  <si>
    <t>000 1 09 07040 03 0000 110</t>
  </si>
  <si>
    <t>000 1 09 07050 03 0000 110</t>
  </si>
  <si>
    <t>Доходы от эксплуатации и использования имущества автомобильных дорог, находящихся в муниципальной собственности</t>
  </si>
  <si>
    <t>000 1 11 08033 03 0000 120</t>
  </si>
  <si>
    <t>Платежи за пользование лесным фондом</t>
  </si>
  <si>
    <t>000 1 12 04000 00 0000 120</t>
  </si>
  <si>
    <t>Доходы местных бюджетов от продажи квартир</t>
  </si>
  <si>
    <t>000 1 14 01030 03 0000 410</t>
  </si>
  <si>
    <t>Доходы от реализации военного имущества (в части реализации основных средств по указанному имуществу)</t>
  </si>
  <si>
    <t>000 1 14 02014 01 0000 410</t>
  </si>
  <si>
    <t>Средства местных бюджетов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</si>
  <si>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000 1 14 03030 03 0000 440</t>
  </si>
  <si>
    <t>ПРОЧИЕ НЕНАЛОГОВЫЕ ДОХОДЫ</t>
  </si>
  <si>
    <t>000 1 17 00000 00 0000 000</t>
  </si>
  <si>
    <t>000 1 05 03000 01 0000 110</t>
  </si>
  <si>
    <t>4р</t>
  </si>
  <si>
    <t>2.3р</t>
  </si>
  <si>
    <t>6.1р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</si>
  <si>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</si>
  <si>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</si>
  <si>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Дотация на обеспечение расходов по выплате с 1 марта 2005 года ежемесячного поощрения военнослужащим и сотрудникам органов внутренних дел</t>
  </si>
  <si>
    <t>Субвенция на решение общегосударственных вопросов по оказанию мер социальной поддержки граждан в соответствии с федеральным и областным законодательством</t>
  </si>
  <si>
    <t>Сбор на нужды образовательных учреждений, взимаемый с юридических лиц</t>
  </si>
  <si>
    <t>Лицензионный сбор за право торговли спиртными напитками</t>
  </si>
  <si>
    <t xml:space="preserve">Кассовое исполнение (отчет),                  тыс. руб. </t>
  </si>
  <si>
    <t>Утв. бюдж. назначения с изм. и доп.        тыс. руб.</t>
  </si>
  <si>
    <t xml:space="preserve">от 22.03.2006 № 135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</si>
</sst>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right" vertical="top" wrapText="1"/>
    </xf>
    <xf numFmtId="0" fontId="14" fillId="0" borderId="12" xfId="0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wrapText="1"/>
    </xf>
    <xf numFmtId="3" fontId="14" fillId="0" borderId="13" xfId="0" applyNumberFormat="1" applyFont="1" applyBorder="1" applyAlignment="1">
      <alignment horizontal="right" wrapText="1"/>
    </xf>
    <xf numFmtId="0" fontId="14" fillId="0" borderId="14" xfId="0" applyFont="1" applyBorder="1" applyAlignment="1">
      <alignment horizontal="center" wrapText="1"/>
    </xf>
    <xf numFmtId="3" fontId="14" fillId="0" borderId="15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3" fontId="14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167" fontId="14" fillId="0" borderId="13" xfId="0" applyNumberFormat="1" applyFont="1" applyBorder="1" applyAlignment="1">
      <alignment/>
    </xf>
    <xf numFmtId="167" fontId="7" fillId="0" borderId="13" xfId="0" applyNumberFormat="1" applyFont="1" applyBorder="1" applyAlignment="1">
      <alignment/>
    </xf>
    <xf numFmtId="0" fontId="14" fillId="0" borderId="12" xfId="0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67" fontId="14" fillId="0" borderId="16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67" fontId="14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 indent="13"/>
    </xf>
    <xf numFmtId="0" fontId="9" fillId="0" borderId="0" xfId="0" applyFont="1" applyAlignment="1">
      <alignment horizontal="left" vertical="top" indent="13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="80" zoomScaleNormal="80" workbookViewId="0" topLeftCell="A1">
      <selection activeCell="B9" sqref="B9"/>
    </sheetView>
  </sheetViews>
  <sheetFormatPr defaultColWidth="9.00390625" defaultRowHeight="12.75"/>
  <cols>
    <col min="1" max="1" width="48.00390625" style="0" customWidth="1"/>
    <col min="2" max="2" width="25.625" style="0" customWidth="1"/>
    <col min="3" max="3" width="10.375" style="0" customWidth="1"/>
    <col min="4" max="4" width="10.125" style="0" customWidth="1"/>
    <col min="5" max="5" width="7.25390625" style="0" customWidth="1"/>
  </cols>
  <sheetData>
    <row r="1" spans="2:3" ht="16.5">
      <c r="B1" s="63" t="s">
        <v>106</v>
      </c>
      <c r="C1" s="20"/>
    </row>
    <row r="2" spans="2:3" ht="12" customHeight="1">
      <c r="B2" s="22"/>
      <c r="C2" s="11"/>
    </row>
    <row r="3" spans="2:3" ht="18" customHeight="1">
      <c r="B3" s="62" t="s">
        <v>71</v>
      </c>
      <c r="C3" s="21"/>
    </row>
    <row r="4" spans="2:3" ht="18.75" customHeight="1">
      <c r="B4" s="62" t="s">
        <v>72</v>
      </c>
      <c r="C4" s="21"/>
    </row>
    <row r="5" spans="1:3" ht="16.5" customHeight="1">
      <c r="A5" s="5"/>
      <c r="B5" s="62" t="s">
        <v>143</v>
      </c>
      <c r="C5" s="21"/>
    </row>
    <row r="6" spans="1:3" ht="12" customHeight="1">
      <c r="A6" s="9"/>
      <c r="B6" s="10"/>
      <c r="C6" s="10"/>
    </row>
    <row r="7" spans="1:5" ht="17.25" customHeight="1">
      <c r="A7" s="66" t="s">
        <v>107</v>
      </c>
      <c r="B7" s="66"/>
      <c r="C7" s="66"/>
      <c r="D7" s="66"/>
      <c r="E7" s="66"/>
    </row>
    <row r="8" spans="1:3" ht="12" customHeight="1">
      <c r="A8" s="2"/>
      <c r="B8" s="1"/>
      <c r="C8" s="1"/>
    </row>
    <row r="9" spans="1:5" ht="55.5" customHeight="1">
      <c r="A9" s="13" t="s">
        <v>2</v>
      </c>
      <c r="B9" s="14" t="s">
        <v>3</v>
      </c>
      <c r="C9" s="15" t="s">
        <v>142</v>
      </c>
      <c r="D9" s="17" t="s">
        <v>141</v>
      </c>
      <c r="E9" s="18" t="s">
        <v>108</v>
      </c>
    </row>
    <row r="10" spans="1:5" ht="12.75" customHeight="1">
      <c r="A10" s="7">
        <v>1</v>
      </c>
      <c r="B10" s="8">
        <v>2</v>
      </c>
      <c r="C10" s="6">
        <v>3</v>
      </c>
      <c r="D10" s="19">
        <v>4</v>
      </c>
      <c r="E10" s="19">
        <v>5</v>
      </c>
    </row>
    <row r="11" spans="1:5" ht="15.75" customHeight="1">
      <c r="A11" s="23" t="s">
        <v>10</v>
      </c>
      <c r="B11" s="31" t="s">
        <v>13</v>
      </c>
      <c r="C11" s="32">
        <f>C13+C16+C19+C23+C27+C29+C39+C49+C53+C59+C62</f>
        <v>1896000</v>
      </c>
      <c r="D11" s="57">
        <f>D13+D16+D19+D23+D27+D29+D39+D49+D53+D59+D62+D64</f>
        <v>1939571</v>
      </c>
      <c r="E11" s="59">
        <f>D11/C11*100</f>
        <v>102.29804852320675</v>
      </c>
    </row>
    <row r="12" spans="1:5" ht="12" customHeight="1">
      <c r="A12" s="24"/>
      <c r="B12" s="33"/>
      <c r="C12" s="34"/>
      <c r="D12" s="48"/>
      <c r="E12" s="52"/>
    </row>
    <row r="13" spans="1:5" ht="15" customHeight="1">
      <c r="A13" s="25" t="s">
        <v>11</v>
      </c>
      <c r="B13" s="33" t="s">
        <v>14</v>
      </c>
      <c r="C13" s="34">
        <f>SUM(C14)</f>
        <v>1079000</v>
      </c>
      <c r="D13" s="34">
        <f>SUM(D14)</f>
        <v>1137068</v>
      </c>
      <c r="E13" s="52">
        <f>D13/C13*100</f>
        <v>105.38164967562558</v>
      </c>
    </row>
    <row r="14" spans="1:5" ht="16.5" customHeight="1">
      <c r="A14" s="43" t="s">
        <v>6</v>
      </c>
      <c r="B14" s="35" t="s">
        <v>15</v>
      </c>
      <c r="C14" s="36">
        <v>1079000</v>
      </c>
      <c r="D14" s="48">
        <v>1137068</v>
      </c>
      <c r="E14" s="51">
        <f aca="true" t="shared" si="0" ref="E14:E77">D14/C14*100</f>
        <v>105.38164967562558</v>
      </c>
    </row>
    <row r="15" spans="1:5" ht="12" customHeight="1">
      <c r="A15" s="26"/>
      <c r="B15" s="35"/>
      <c r="C15" s="36"/>
      <c r="D15" s="48"/>
      <c r="E15" s="51"/>
    </row>
    <row r="16" spans="1:5" ht="39" customHeight="1">
      <c r="A16" s="25" t="s">
        <v>12</v>
      </c>
      <c r="B16" s="33" t="s">
        <v>16</v>
      </c>
      <c r="C16" s="37">
        <f>SUM(C17:C17)</f>
        <v>255000</v>
      </c>
      <c r="D16" s="37">
        <f>SUM(D17:D17)</f>
        <v>277675</v>
      </c>
      <c r="E16" s="52">
        <f t="shared" si="0"/>
        <v>108.8921568627451</v>
      </c>
    </row>
    <row r="17" spans="1:5" ht="31.5" customHeight="1">
      <c r="A17" s="43" t="s">
        <v>63</v>
      </c>
      <c r="B17" s="35" t="s">
        <v>17</v>
      </c>
      <c r="C17" s="38">
        <v>255000</v>
      </c>
      <c r="D17" s="48">
        <v>277675</v>
      </c>
      <c r="E17" s="51">
        <f t="shared" si="0"/>
        <v>108.8921568627451</v>
      </c>
    </row>
    <row r="18" spans="1:5" ht="12" customHeight="1">
      <c r="A18" s="26"/>
      <c r="B18" s="35"/>
      <c r="C18" s="38"/>
      <c r="D18" s="48"/>
      <c r="E18" s="51"/>
    </row>
    <row r="19" spans="1:5" ht="15.75" customHeight="1">
      <c r="A19" s="25" t="s">
        <v>4</v>
      </c>
      <c r="B19" s="33" t="s">
        <v>18</v>
      </c>
      <c r="C19" s="37">
        <f>SUM(C20:C21)</f>
        <v>122000</v>
      </c>
      <c r="D19" s="37">
        <f>SUM(D20:D21)</f>
        <v>125238</v>
      </c>
      <c r="E19" s="52">
        <f t="shared" si="0"/>
        <v>102.65409836065574</v>
      </c>
    </row>
    <row r="20" spans="1:5" ht="30.75" customHeight="1">
      <c r="A20" s="43" t="s">
        <v>7</v>
      </c>
      <c r="B20" s="35" t="s">
        <v>19</v>
      </c>
      <c r="C20" s="38">
        <v>122000</v>
      </c>
      <c r="D20" s="48">
        <v>125237</v>
      </c>
      <c r="E20" s="51">
        <f t="shared" si="0"/>
        <v>102.65327868852458</v>
      </c>
    </row>
    <row r="21" spans="1:5" ht="15.75" customHeight="1">
      <c r="A21" s="43" t="s">
        <v>112</v>
      </c>
      <c r="B21" s="35" t="s">
        <v>131</v>
      </c>
      <c r="C21" s="38">
        <v>0</v>
      </c>
      <c r="D21" s="48">
        <v>1</v>
      </c>
      <c r="E21" s="51"/>
    </row>
    <row r="22" spans="1:5" ht="12" customHeight="1">
      <c r="A22" s="26"/>
      <c r="B22" s="35"/>
      <c r="C22" s="38"/>
      <c r="D22" s="48"/>
      <c r="E22" s="51"/>
    </row>
    <row r="23" spans="1:5" ht="15" customHeight="1">
      <c r="A23" s="25" t="s">
        <v>5</v>
      </c>
      <c r="B23" s="33" t="s">
        <v>20</v>
      </c>
      <c r="C23" s="34">
        <f>SUM(C24:C25)</f>
        <v>77000</v>
      </c>
      <c r="D23" s="34">
        <f>SUM(D24:D25)</f>
        <v>26521</v>
      </c>
      <c r="E23" s="52">
        <f t="shared" si="0"/>
        <v>34.44285714285714</v>
      </c>
    </row>
    <row r="24" spans="1:5" ht="18" customHeight="1">
      <c r="A24" s="43" t="s">
        <v>8</v>
      </c>
      <c r="B24" s="35" t="s">
        <v>21</v>
      </c>
      <c r="C24" s="36">
        <v>11000</v>
      </c>
      <c r="D24" s="48">
        <v>5630</v>
      </c>
      <c r="E24" s="51">
        <f t="shared" si="0"/>
        <v>51.18181818181819</v>
      </c>
    </row>
    <row r="25" spans="1:5" ht="16.5" customHeight="1">
      <c r="A25" s="43" t="s">
        <v>22</v>
      </c>
      <c r="B25" s="35" t="s">
        <v>23</v>
      </c>
      <c r="C25" s="36">
        <v>66000</v>
      </c>
      <c r="D25" s="48">
        <v>20891</v>
      </c>
      <c r="E25" s="51">
        <f t="shared" si="0"/>
        <v>31.653030303030306</v>
      </c>
    </row>
    <row r="26" spans="1:5" ht="12" customHeight="1">
      <c r="A26" s="27"/>
      <c r="B26" s="35"/>
      <c r="C26" s="38"/>
      <c r="D26" s="48"/>
      <c r="E26" s="51"/>
    </row>
    <row r="27" spans="1:5" ht="15" customHeight="1">
      <c r="A27" s="25" t="s">
        <v>24</v>
      </c>
      <c r="B27" s="33" t="s">
        <v>53</v>
      </c>
      <c r="C27" s="34">
        <v>10500</v>
      </c>
      <c r="D27" s="49">
        <v>10531</v>
      </c>
      <c r="E27" s="52">
        <f t="shared" si="0"/>
        <v>100.2952380952381</v>
      </c>
    </row>
    <row r="28" spans="1:5" ht="12" customHeight="1">
      <c r="A28" s="26"/>
      <c r="B28" s="35"/>
      <c r="C28" s="36"/>
      <c r="D28" s="48"/>
      <c r="E28" s="51"/>
    </row>
    <row r="29" spans="1:5" ht="38.25" customHeight="1">
      <c r="A29" s="25" t="s">
        <v>73</v>
      </c>
      <c r="B29" s="33" t="s">
        <v>25</v>
      </c>
      <c r="C29" s="37">
        <f>SUM(C30,C33)</f>
        <v>4500</v>
      </c>
      <c r="D29" s="37">
        <f>D30+D31+D33</f>
        <v>-25187</v>
      </c>
      <c r="E29" s="52"/>
    </row>
    <row r="30" spans="1:5" ht="46.5" customHeight="1">
      <c r="A30" s="43" t="s">
        <v>26</v>
      </c>
      <c r="B30" s="35" t="s">
        <v>27</v>
      </c>
      <c r="C30" s="38">
        <v>2000</v>
      </c>
      <c r="D30" s="48">
        <v>-37653</v>
      </c>
      <c r="E30" s="51"/>
    </row>
    <row r="31" spans="1:5" ht="31.5" customHeight="1">
      <c r="A31" s="43" t="s">
        <v>114</v>
      </c>
      <c r="B31" s="35" t="s">
        <v>115</v>
      </c>
      <c r="C31" s="38">
        <v>0</v>
      </c>
      <c r="D31" s="48">
        <v>2574</v>
      </c>
      <c r="E31" s="51"/>
    </row>
    <row r="32" spans="1:5" ht="31.5" customHeight="1">
      <c r="A32" s="46" t="s">
        <v>139</v>
      </c>
      <c r="B32" s="35" t="s">
        <v>113</v>
      </c>
      <c r="C32" s="38">
        <v>0</v>
      </c>
      <c r="D32" s="48">
        <v>2574</v>
      </c>
      <c r="E32" s="51"/>
    </row>
    <row r="33" spans="1:5" ht="33" customHeight="1">
      <c r="A33" s="43" t="s">
        <v>28</v>
      </c>
      <c r="B33" s="35" t="s">
        <v>29</v>
      </c>
      <c r="C33" s="38">
        <f>SUM(C34)</f>
        <v>2500</v>
      </c>
      <c r="D33" s="38">
        <f>D34+D35+D36+D37</f>
        <v>9892</v>
      </c>
      <c r="E33" s="61" t="s">
        <v>132</v>
      </c>
    </row>
    <row r="34" spans="1:5" ht="18" customHeight="1">
      <c r="A34" s="44" t="s">
        <v>0</v>
      </c>
      <c r="B34" s="35" t="s">
        <v>30</v>
      </c>
      <c r="C34" s="38">
        <v>2500</v>
      </c>
      <c r="D34" s="48">
        <v>5639</v>
      </c>
      <c r="E34" s="61" t="s">
        <v>133</v>
      </c>
    </row>
    <row r="35" spans="1:5" ht="61.5" customHeight="1">
      <c r="A35" s="44" t="s">
        <v>135</v>
      </c>
      <c r="B35" s="35" t="s">
        <v>116</v>
      </c>
      <c r="C35" s="38">
        <v>0</v>
      </c>
      <c r="D35" s="48">
        <v>-328</v>
      </c>
      <c r="E35" s="51"/>
    </row>
    <row r="36" spans="1:5" ht="30.75" customHeight="1">
      <c r="A36" s="44" t="s">
        <v>140</v>
      </c>
      <c r="B36" s="35" t="s">
        <v>117</v>
      </c>
      <c r="C36" s="38">
        <v>0</v>
      </c>
      <c r="D36" s="48">
        <v>5</v>
      </c>
      <c r="E36" s="51"/>
    </row>
    <row r="37" spans="1:5" ht="17.25" customHeight="1">
      <c r="A37" s="44" t="s">
        <v>136</v>
      </c>
      <c r="B37" s="35" t="s">
        <v>118</v>
      </c>
      <c r="C37" s="38">
        <v>0</v>
      </c>
      <c r="D37" s="48">
        <v>4576</v>
      </c>
      <c r="E37" s="51"/>
    </row>
    <row r="38" spans="1:5" ht="12" customHeight="1">
      <c r="A38" s="27"/>
      <c r="B38" s="35"/>
      <c r="C38" s="36"/>
      <c r="D38" s="48"/>
      <c r="E38" s="51"/>
    </row>
    <row r="39" spans="1:5" ht="38.25" customHeight="1">
      <c r="A39" s="25" t="s">
        <v>54</v>
      </c>
      <c r="B39" s="33" t="s">
        <v>31</v>
      </c>
      <c r="C39" s="37">
        <f>SUM(C40,C41,C44,C47)</f>
        <v>305200</v>
      </c>
      <c r="D39" s="49">
        <f>D40+D41+D44+D46+D47</f>
        <v>332962</v>
      </c>
      <c r="E39" s="52">
        <f t="shared" si="0"/>
        <v>109.09633027522936</v>
      </c>
    </row>
    <row r="40" spans="1:5" ht="45" customHeight="1">
      <c r="A40" s="43" t="s">
        <v>32</v>
      </c>
      <c r="B40" s="35" t="s">
        <v>33</v>
      </c>
      <c r="C40" s="38">
        <v>50</v>
      </c>
      <c r="D40" s="48">
        <v>303</v>
      </c>
      <c r="E40" s="61" t="s">
        <v>134</v>
      </c>
    </row>
    <row r="41" spans="1:5" ht="31.5" customHeight="1">
      <c r="A41" s="43" t="s">
        <v>1</v>
      </c>
      <c r="B41" s="35" t="s">
        <v>34</v>
      </c>
      <c r="C41" s="38">
        <f>SUM(C42,C43)</f>
        <v>235900</v>
      </c>
      <c r="D41" s="48">
        <v>262943</v>
      </c>
      <c r="E41" s="51">
        <f t="shared" si="0"/>
        <v>111.463755828741</v>
      </c>
    </row>
    <row r="42" spans="1:5" ht="75.75" customHeight="1">
      <c r="A42" s="44" t="s">
        <v>64</v>
      </c>
      <c r="B42" s="35" t="s">
        <v>74</v>
      </c>
      <c r="C42" s="38">
        <v>77000</v>
      </c>
      <c r="D42" s="48">
        <v>89478</v>
      </c>
      <c r="E42" s="51">
        <f t="shared" si="0"/>
        <v>116.2051948051948</v>
      </c>
    </row>
    <row r="43" spans="1:5" ht="75" customHeight="1">
      <c r="A43" s="44" t="s">
        <v>41</v>
      </c>
      <c r="B43" s="35" t="s">
        <v>55</v>
      </c>
      <c r="C43" s="38">
        <v>158900</v>
      </c>
      <c r="D43" s="48">
        <v>173465</v>
      </c>
      <c r="E43" s="51">
        <f t="shared" si="0"/>
        <v>109.16614222781624</v>
      </c>
    </row>
    <row r="44" spans="1:5" ht="30.75" customHeight="1">
      <c r="A44" s="43" t="s">
        <v>35</v>
      </c>
      <c r="B44" s="35" t="s">
        <v>36</v>
      </c>
      <c r="C44" s="38">
        <v>3600</v>
      </c>
      <c r="D44" s="48">
        <v>3959</v>
      </c>
      <c r="E44" s="51">
        <f t="shared" si="0"/>
        <v>109.97222222222223</v>
      </c>
    </row>
    <row r="45" spans="1:5" ht="60.75" customHeight="1">
      <c r="A45" s="44" t="s">
        <v>37</v>
      </c>
      <c r="B45" s="35" t="s">
        <v>38</v>
      </c>
      <c r="C45" s="38">
        <v>3600</v>
      </c>
      <c r="D45" s="48">
        <v>3959</v>
      </c>
      <c r="E45" s="51">
        <f t="shared" si="0"/>
        <v>109.97222222222223</v>
      </c>
    </row>
    <row r="46" spans="1:5" ht="45" customHeight="1">
      <c r="A46" s="45" t="s">
        <v>119</v>
      </c>
      <c r="B46" s="35" t="s">
        <v>120</v>
      </c>
      <c r="C46" s="38">
        <v>0</v>
      </c>
      <c r="D46" s="48">
        <v>414</v>
      </c>
      <c r="E46" s="51"/>
    </row>
    <row r="47" spans="1:5" ht="30.75" customHeight="1">
      <c r="A47" s="43" t="s">
        <v>39</v>
      </c>
      <c r="B47" s="35" t="s">
        <v>40</v>
      </c>
      <c r="C47" s="38">
        <v>65650</v>
      </c>
      <c r="D47" s="48">
        <v>65343</v>
      </c>
      <c r="E47" s="51">
        <f t="shared" si="0"/>
        <v>99.53236862147753</v>
      </c>
    </row>
    <row r="48" spans="1:5" ht="12" customHeight="1">
      <c r="A48" s="26"/>
      <c r="B48" s="35"/>
      <c r="C48" s="38"/>
      <c r="D48" s="48"/>
      <c r="E48" s="51"/>
    </row>
    <row r="49" spans="1:5" s="3" customFormat="1" ht="27" customHeight="1">
      <c r="A49" s="25" t="s">
        <v>42</v>
      </c>
      <c r="B49" s="33" t="s">
        <v>44</v>
      </c>
      <c r="C49" s="37">
        <f>SUM(C50)</f>
        <v>22500</v>
      </c>
      <c r="D49" s="49">
        <f>D50+D51</f>
        <v>25880</v>
      </c>
      <c r="E49" s="52">
        <f t="shared" si="0"/>
        <v>115.02222222222223</v>
      </c>
    </row>
    <row r="50" spans="1:5" ht="30.75" customHeight="1">
      <c r="A50" s="43" t="s">
        <v>43</v>
      </c>
      <c r="B50" s="35" t="s">
        <v>56</v>
      </c>
      <c r="C50" s="38">
        <v>22500</v>
      </c>
      <c r="D50" s="48">
        <v>25493</v>
      </c>
      <c r="E50" s="51">
        <f t="shared" si="0"/>
        <v>113.30222222222221</v>
      </c>
    </row>
    <row r="51" spans="1:5" ht="16.5" customHeight="1">
      <c r="A51" s="43" t="s">
        <v>121</v>
      </c>
      <c r="B51" s="35" t="s">
        <v>122</v>
      </c>
      <c r="C51" s="38">
        <v>0</v>
      </c>
      <c r="D51" s="48">
        <v>387</v>
      </c>
      <c r="E51" s="51"/>
    </row>
    <row r="52" spans="1:5" ht="12" customHeight="1">
      <c r="A52" s="26"/>
      <c r="B52" s="35"/>
      <c r="C52" s="38"/>
      <c r="D52" s="48"/>
      <c r="E52" s="51"/>
    </row>
    <row r="53" spans="1:5" ht="25.5" customHeight="1">
      <c r="A53" s="28" t="s">
        <v>75</v>
      </c>
      <c r="B53" s="33" t="s">
        <v>76</v>
      </c>
      <c r="C53" s="37">
        <f>C56</f>
        <v>10000</v>
      </c>
      <c r="D53" s="49">
        <f>D54+D55+D56+D57</f>
        <v>12657</v>
      </c>
      <c r="E53" s="52">
        <f t="shared" si="0"/>
        <v>126.57000000000001</v>
      </c>
    </row>
    <row r="54" spans="1:5" ht="16.5" customHeight="1">
      <c r="A54" s="45" t="s">
        <v>123</v>
      </c>
      <c r="B54" s="53" t="s">
        <v>124</v>
      </c>
      <c r="C54" s="54">
        <v>0</v>
      </c>
      <c r="D54" s="48">
        <v>497</v>
      </c>
      <c r="E54" s="51"/>
    </row>
    <row r="55" spans="1:5" ht="45.75" customHeight="1">
      <c r="A55" s="45" t="s">
        <v>125</v>
      </c>
      <c r="B55" s="53" t="s">
        <v>126</v>
      </c>
      <c r="C55" s="54">
        <v>0</v>
      </c>
      <c r="D55" s="48">
        <v>176</v>
      </c>
      <c r="E55" s="51"/>
    </row>
    <row r="56" spans="1:5" ht="46.5" customHeight="1">
      <c r="A56" s="43" t="s">
        <v>77</v>
      </c>
      <c r="B56" s="35" t="s">
        <v>78</v>
      </c>
      <c r="C56" s="38">
        <v>10000</v>
      </c>
      <c r="D56" s="48">
        <v>11983</v>
      </c>
      <c r="E56" s="51">
        <f t="shared" si="0"/>
        <v>119.83</v>
      </c>
    </row>
    <row r="57" spans="1:5" ht="60.75" customHeight="1">
      <c r="A57" s="43" t="s">
        <v>127</v>
      </c>
      <c r="B57" s="35" t="s">
        <v>128</v>
      </c>
      <c r="C57" s="38">
        <v>0</v>
      </c>
      <c r="D57" s="48">
        <v>1</v>
      </c>
      <c r="E57" s="51"/>
    </row>
    <row r="58" spans="1:5" ht="12.75" customHeight="1">
      <c r="A58" s="26"/>
      <c r="B58" s="35"/>
      <c r="C58" s="38"/>
      <c r="D58" s="48"/>
      <c r="E58" s="51"/>
    </row>
    <row r="59" spans="1:5" ht="15" customHeight="1">
      <c r="A59" s="25" t="s">
        <v>9</v>
      </c>
      <c r="B59" s="33" t="s">
        <v>45</v>
      </c>
      <c r="C59" s="34">
        <v>300</v>
      </c>
      <c r="D59" s="49">
        <v>268</v>
      </c>
      <c r="E59" s="52">
        <f t="shared" si="0"/>
        <v>89.33333333333333</v>
      </c>
    </row>
    <row r="60" spans="1:5" ht="32.25" customHeight="1">
      <c r="A60" s="43" t="s">
        <v>46</v>
      </c>
      <c r="B60" s="35" t="s">
        <v>57</v>
      </c>
      <c r="C60" s="38">
        <v>300</v>
      </c>
      <c r="D60" s="48">
        <v>268</v>
      </c>
      <c r="E60" s="51">
        <f t="shared" si="0"/>
        <v>89.33333333333333</v>
      </c>
    </row>
    <row r="61" spans="1:5" ht="12" customHeight="1">
      <c r="A61" s="26"/>
      <c r="B61" s="35"/>
      <c r="C61" s="38"/>
      <c r="D61" s="48"/>
      <c r="E61" s="51"/>
    </row>
    <row r="62" spans="1:5" ht="15.75" customHeight="1">
      <c r="A62" s="25" t="s">
        <v>47</v>
      </c>
      <c r="B62" s="33" t="s">
        <v>48</v>
      </c>
      <c r="C62" s="37">
        <v>10000</v>
      </c>
      <c r="D62" s="55">
        <v>12120</v>
      </c>
      <c r="E62" s="52">
        <f t="shared" si="0"/>
        <v>121.2</v>
      </c>
    </row>
    <row r="63" spans="1:5" ht="12" customHeight="1">
      <c r="A63" s="25"/>
      <c r="B63" s="33"/>
      <c r="C63" s="37"/>
      <c r="D63" s="55"/>
      <c r="E63" s="51"/>
    </row>
    <row r="64" spans="1:5" ht="15.75" customHeight="1">
      <c r="A64" s="25" t="s">
        <v>129</v>
      </c>
      <c r="B64" s="33" t="s">
        <v>130</v>
      </c>
      <c r="C64" s="37">
        <v>0</v>
      </c>
      <c r="D64" s="55">
        <v>3838</v>
      </c>
      <c r="E64" s="51"/>
    </row>
    <row r="65" spans="1:5" ht="12" customHeight="1">
      <c r="A65" s="26"/>
      <c r="B65" s="35"/>
      <c r="C65" s="38"/>
      <c r="D65" s="56"/>
      <c r="E65" s="51"/>
    </row>
    <row r="66" spans="1:5" ht="15.75" customHeight="1">
      <c r="A66" s="25" t="s">
        <v>49</v>
      </c>
      <c r="B66" s="33" t="s">
        <v>50</v>
      </c>
      <c r="C66" s="37">
        <f>C67+C72+C87+C94+C96+C84</f>
        <v>930099</v>
      </c>
      <c r="D66" s="37">
        <f>D67+D72+D87+D94+D96+D84</f>
        <v>930099</v>
      </c>
      <c r="E66" s="52">
        <f t="shared" si="0"/>
        <v>100</v>
      </c>
    </row>
    <row r="67" spans="1:5" ht="33" customHeight="1">
      <c r="A67" s="45" t="s">
        <v>79</v>
      </c>
      <c r="B67" s="35" t="s">
        <v>82</v>
      </c>
      <c r="C67" s="38">
        <f>C68+C69+C70</f>
        <v>32662</v>
      </c>
      <c r="D67" s="38">
        <f>D68+D69+D70</f>
        <v>32662</v>
      </c>
      <c r="E67" s="51">
        <f t="shared" si="0"/>
        <v>100</v>
      </c>
    </row>
    <row r="68" spans="1:5" ht="60.75" customHeight="1">
      <c r="A68" s="46" t="s">
        <v>137</v>
      </c>
      <c r="B68" s="35" t="s">
        <v>84</v>
      </c>
      <c r="C68" s="38">
        <v>11995</v>
      </c>
      <c r="D68" s="48">
        <v>11995</v>
      </c>
      <c r="E68" s="51">
        <f t="shared" si="0"/>
        <v>100</v>
      </c>
    </row>
    <row r="69" spans="1:5" ht="45.75" customHeight="1">
      <c r="A69" s="46" t="s">
        <v>80</v>
      </c>
      <c r="B69" s="35" t="s">
        <v>83</v>
      </c>
      <c r="C69" s="38">
        <v>20247</v>
      </c>
      <c r="D69" s="48">
        <v>20247</v>
      </c>
      <c r="E69" s="51">
        <f t="shared" si="0"/>
        <v>100</v>
      </c>
    </row>
    <row r="70" spans="1:5" ht="60.75" customHeight="1">
      <c r="A70" s="46" t="s">
        <v>81</v>
      </c>
      <c r="B70" s="35" t="s">
        <v>85</v>
      </c>
      <c r="C70" s="38">
        <v>420</v>
      </c>
      <c r="D70" s="48">
        <v>420</v>
      </c>
      <c r="E70" s="51">
        <f t="shared" si="0"/>
        <v>100</v>
      </c>
    </row>
    <row r="71" spans="1:5" ht="12" customHeight="1">
      <c r="A71" s="47"/>
      <c r="B71" s="33"/>
      <c r="C71" s="34"/>
      <c r="D71" s="48"/>
      <c r="E71" s="51"/>
    </row>
    <row r="72" spans="1:5" ht="30.75" customHeight="1">
      <c r="A72" s="45" t="s">
        <v>58</v>
      </c>
      <c r="B72" s="35" t="s">
        <v>59</v>
      </c>
      <c r="C72" s="38">
        <f>C74+C75+C76+C77+C78+C73+C79+C80+C81+C82</f>
        <v>630479</v>
      </c>
      <c r="D72" s="38">
        <f>D74+D75+D76+D77+D78+D73+D79+D80+D81+D82</f>
        <v>630479</v>
      </c>
      <c r="E72" s="51">
        <f t="shared" si="0"/>
        <v>100</v>
      </c>
    </row>
    <row r="73" spans="1:5" ht="62.25" customHeight="1">
      <c r="A73" s="46" t="s">
        <v>99</v>
      </c>
      <c r="B73" s="35" t="s">
        <v>100</v>
      </c>
      <c r="C73" s="38">
        <v>1575</v>
      </c>
      <c r="D73" s="48">
        <v>1575</v>
      </c>
      <c r="E73" s="51">
        <f t="shared" si="0"/>
        <v>100</v>
      </c>
    </row>
    <row r="74" spans="1:5" ht="46.5" customHeight="1">
      <c r="A74" s="46" t="s">
        <v>86</v>
      </c>
      <c r="B74" s="35" t="s">
        <v>51</v>
      </c>
      <c r="C74" s="38">
        <v>488424</v>
      </c>
      <c r="D74" s="48">
        <v>488424</v>
      </c>
      <c r="E74" s="51">
        <f t="shared" si="0"/>
        <v>100</v>
      </c>
    </row>
    <row r="75" spans="1:5" ht="60" customHeight="1">
      <c r="A75" s="46" t="s">
        <v>138</v>
      </c>
      <c r="B75" s="35" t="s">
        <v>51</v>
      </c>
      <c r="C75" s="38">
        <v>6965</v>
      </c>
      <c r="D75" s="48">
        <v>6965</v>
      </c>
      <c r="E75" s="51">
        <f t="shared" si="0"/>
        <v>100</v>
      </c>
    </row>
    <row r="76" spans="1:5" ht="104.25" customHeight="1">
      <c r="A76" s="46" t="s">
        <v>87</v>
      </c>
      <c r="B76" s="35" t="s">
        <v>51</v>
      </c>
      <c r="C76" s="38">
        <v>45526</v>
      </c>
      <c r="D76" s="48">
        <v>45526</v>
      </c>
      <c r="E76" s="51">
        <f t="shared" si="0"/>
        <v>100</v>
      </c>
    </row>
    <row r="77" spans="1:5" ht="46.5" customHeight="1">
      <c r="A77" s="46" t="s">
        <v>88</v>
      </c>
      <c r="B77" s="35" t="s">
        <v>51</v>
      </c>
      <c r="C77" s="38">
        <v>282</v>
      </c>
      <c r="D77" s="48">
        <v>282</v>
      </c>
      <c r="E77" s="51">
        <f t="shared" si="0"/>
        <v>100</v>
      </c>
    </row>
    <row r="78" spans="1:5" ht="18" customHeight="1">
      <c r="A78" s="46" t="s">
        <v>89</v>
      </c>
      <c r="B78" s="35" t="s">
        <v>51</v>
      </c>
      <c r="C78" s="38">
        <v>86400</v>
      </c>
      <c r="D78" s="48">
        <v>86400</v>
      </c>
      <c r="E78" s="51">
        <f aca="true" t="shared" si="1" ref="E78:E103">D78/C78*100</f>
        <v>100</v>
      </c>
    </row>
    <row r="79" spans="1:5" ht="30.75" customHeight="1">
      <c r="A79" s="46" t="s">
        <v>101</v>
      </c>
      <c r="B79" s="35" t="s">
        <v>51</v>
      </c>
      <c r="C79" s="38">
        <v>10</v>
      </c>
      <c r="D79" s="48">
        <v>10</v>
      </c>
      <c r="E79" s="51">
        <f t="shared" si="1"/>
        <v>100</v>
      </c>
    </row>
    <row r="80" spans="1:5" ht="75.75" customHeight="1">
      <c r="A80" s="46" t="s">
        <v>103</v>
      </c>
      <c r="B80" s="35" t="s">
        <v>51</v>
      </c>
      <c r="C80" s="38">
        <v>2</v>
      </c>
      <c r="D80" s="48">
        <v>2</v>
      </c>
      <c r="E80" s="51">
        <f t="shared" si="1"/>
        <v>100</v>
      </c>
    </row>
    <row r="81" spans="1:5" ht="74.25" customHeight="1">
      <c r="A81" s="46" t="s">
        <v>102</v>
      </c>
      <c r="B81" s="35" t="s">
        <v>51</v>
      </c>
      <c r="C81" s="38">
        <v>295</v>
      </c>
      <c r="D81" s="48">
        <v>295</v>
      </c>
      <c r="E81" s="51">
        <f t="shared" si="1"/>
        <v>100</v>
      </c>
    </row>
    <row r="82" spans="1:5" ht="31.5" customHeight="1">
      <c r="A82" s="46" t="s">
        <v>105</v>
      </c>
      <c r="B82" s="35" t="s">
        <v>51</v>
      </c>
      <c r="C82" s="38">
        <v>1000</v>
      </c>
      <c r="D82" s="48">
        <v>1000</v>
      </c>
      <c r="E82" s="51">
        <f t="shared" si="1"/>
        <v>100</v>
      </c>
    </row>
    <row r="83" spans="1:5" ht="12" customHeight="1">
      <c r="A83" s="46"/>
      <c r="B83" s="35"/>
      <c r="C83" s="38"/>
      <c r="D83" s="48"/>
      <c r="E83" s="51"/>
    </row>
    <row r="84" spans="1:5" ht="61.5" customHeight="1">
      <c r="A84" s="45" t="s">
        <v>109</v>
      </c>
      <c r="B84" s="35" t="s">
        <v>111</v>
      </c>
      <c r="C84" s="38">
        <v>2910</v>
      </c>
      <c r="D84" s="48">
        <v>2910</v>
      </c>
      <c r="E84" s="51">
        <f t="shared" si="1"/>
        <v>100</v>
      </c>
    </row>
    <row r="85" spans="1:5" ht="45.75" customHeight="1">
      <c r="A85" s="46" t="s">
        <v>110</v>
      </c>
      <c r="B85" s="35" t="s">
        <v>111</v>
      </c>
      <c r="C85" s="38">
        <v>2910</v>
      </c>
      <c r="D85" s="48">
        <v>2910</v>
      </c>
      <c r="E85" s="51">
        <f t="shared" si="1"/>
        <v>100</v>
      </c>
    </row>
    <row r="86" spans="1:5" ht="12" customHeight="1">
      <c r="A86" s="46"/>
      <c r="B86" s="35"/>
      <c r="C86" s="38"/>
      <c r="D86" s="48"/>
      <c r="E86" s="51"/>
    </row>
    <row r="87" spans="1:5" ht="30.75" customHeight="1">
      <c r="A87" s="45" t="s">
        <v>60</v>
      </c>
      <c r="B87" s="35" t="s">
        <v>52</v>
      </c>
      <c r="C87" s="38">
        <f>C88+C89+C90+C91+C92</f>
        <v>153048</v>
      </c>
      <c r="D87" s="38">
        <f>D88+D89+D90+D91+D92</f>
        <v>153048</v>
      </c>
      <c r="E87" s="51">
        <f t="shared" si="1"/>
        <v>100</v>
      </c>
    </row>
    <row r="88" spans="1:5" s="4" customFormat="1" ht="59.25" customHeight="1">
      <c r="A88" s="46" t="s">
        <v>90</v>
      </c>
      <c r="B88" s="35" t="s">
        <v>61</v>
      </c>
      <c r="C88" s="38">
        <v>78159</v>
      </c>
      <c r="D88" s="48">
        <v>78159</v>
      </c>
      <c r="E88" s="51">
        <f t="shared" si="1"/>
        <v>100</v>
      </c>
    </row>
    <row r="89" spans="1:5" s="4" customFormat="1" ht="46.5" customHeight="1">
      <c r="A89" s="46" t="s">
        <v>92</v>
      </c>
      <c r="B89" s="35" t="s">
        <v>61</v>
      </c>
      <c r="C89" s="38">
        <v>23056</v>
      </c>
      <c r="D89" s="48">
        <v>23056</v>
      </c>
      <c r="E89" s="51">
        <f t="shared" si="1"/>
        <v>100</v>
      </c>
    </row>
    <row r="90" spans="1:5" s="4" customFormat="1" ht="31.5" customHeight="1">
      <c r="A90" s="46" t="s">
        <v>91</v>
      </c>
      <c r="B90" s="35" t="s">
        <v>61</v>
      </c>
      <c r="C90" s="38">
        <v>41584</v>
      </c>
      <c r="D90" s="48">
        <v>41584</v>
      </c>
      <c r="E90" s="51">
        <f t="shared" si="1"/>
        <v>100</v>
      </c>
    </row>
    <row r="91" spans="1:5" s="4" customFormat="1" ht="46.5" customHeight="1">
      <c r="A91" s="46" t="s">
        <v>104</v>
      </c>
      <c r="B91" s="35" t="s">
        <v>61</v>
      </c>
      <c r="C91" s="38">
        <v>10000</v>
      </c>
      <c r="D91" s="48">
        <v>10000</v>
      </c>
      <c r="E91" s="51">
        <f t="shared" si="1"/>
        <v>100</v>
      </c>
    </row>
    <row r="92" spans="1:5" s="4" customFormat="1" ht="30.75" customHeight="1">
      <c r="A92" s="46" t="s">
        <v>93</v>
      </c>
      <c r="B92" s="35" t="s">
        <v>61</v>
      </c>
      <c r="C92" s="38">
        <v>249</v>
      </c>
      <c r="D92" s="48">
        <v>249</v>
      </c>
      <c r="E92" s="51">
        <f t="shared" si="1"/>
        <v>100</v>
      </c>
    </row>
    <row r="93" spans="1:5" s="4" customFormat="1" ht="12" customHeight="1">
      <c r="A93" s="46"/>
      <c r="B93" s="35"/>
      <c r="C93" s="38"/>
      <c r="D93" s="48"/>
      <c r="E93" s="51"/>
    </row>
    <row r="94" spans="1:5" s="4" customFormat="1" ht="32.25" customHeight="1">
      <c r="A94" s="45" t="s">
        <v>94</v>
      </c>
      <c r="B94" s="35" t="s">
        <v>95</v>
      </c>
      <c r="C94" s="38">
        <v>111000</v>
      </c>
      <c r="D94" s="48">
        <v>111000</v>
      </c>
      <c r="E94" s="51">
        <f t="shared" si="1"/>
        <v>100</v>
      </c>
    </row>
    <row r="95" spans="1:5" s="4" customFormat="1" ht="12" customHeight="1">
      <c r="A95" s="16"/>
      <c r="B95" s="35"/>
      <c r="C95" s="38"/>
      <c r="D95" s="48"/>
      <c r="E95" s="51"/>
    </row>
    <row r="96" spans="1:5" s="4" customFormat="1" ht="32.25" customHeight="1" hidden="1">
      <c r="A96" s="29" t="s">
        <v>96</v>
      </c>
      <c r="B96" s="35" t="s">
        <v>97</v>
      </c>
      <c r="C96" s="38">
        <v>0</v>
      </c>
      <c r="D96" s="48"/>
      <c r="E96" s="51" t="e">
        <f t="shared" si="1"/>
        <v>#DIV/0!</v>
      </c>
    </row>
    <row r="97" spans="1:5" s="4" customFormat="1" ht="33" customHeight="1" hidden="1">
      <c r="A97" s="16" t="s">
        <v>98</v>
      </c>
      <c r="B97" s="35" t="s">
        <v>97</v>
      </c>
      <c r="C97" s="38">
        <v>0</v>
      </c>
      <c r="D97" s="48"/>
      <c r="E97" s="51" t="e">
        <f t="shared" si="1"/>
        <v>#DIV/0!</v>
      </c>
    </row>
    <row r="98" spans="1:5" s="4" customFormat="1" ht="14.25" customHeight="1" hidden="1">
      <c r="A98" s="16"/>
      <c r="B98" s="35"/>
      <c r="C98" s="38"/>
      <c r="D98" s="48"/>
      <c r="E98" s="51" t="e">
        <f t="shared" si="1"/>
        <v>#DIV/0!</v>
      </c>
    </row>
    <row r="99" spans="1:5" s="4" customFormat="1" ht="28.5" customHeight="1">
      <c r="A99" s="25" t="s">
        <v>65</v>
      </c>
      <c r="B99" s="33" t="s">
        <v>66</v>
      </c>
      <c r="C99" s="37">
        <f>C100+C101</f>
        <v>353513</v>
      </c>
      <c r="D99" s="37">
        <f>D100+D101</f>
        <v>363147</v>
      </c>
      <c r="E99" s="52">
        <f t="shared" si="1"/>
        <v>102.72521802592833</v>
      </c>
    </row>
    <row r="100" spans="1:5" s="4" customFormat="1" ht="16.5" customHeight="1">
      <c r="A100" s="43" t="s">
        <v>67</v>
      </c>
      <c r="B100" s="35" t="s">
        <v>68</v>
      </c>
      <c r="C100" s="38">
        <v>288464</v>
      </c>
      <c r="D100" s="48">
        <v>292341</v>
      </c>
      <c r="E100" s="51">
        <f t="shared" si="1"/>
        <v>101.34401519773697</v>
      </c>
    </row>
    <row r="101" spans="1:5" s="4" customFormat="1" ht="31.5" customHeight="1">
      <c r="A101" s="43" t="s">
        <v>69</v>
      </c>
      <c r="B101" s="35" t="s">
        <v>70</v>
      </c>
      <c r="C101" s="38">
        <v>65049</v>
      </c>
      <c r="D101" s="48">
        <v>70806</v>
      </c>
      <c r="E101" s="51">
        <f t="shared" si="1"/>
        <v>108.85025134898308</v>
      </c>
    </row>
    <row r="102" spans="1:5" s="4" customFormat="1" ht="12" customHeight="1">
      <c r="A102" s="30"/>
      <c r="B102" s="39"/>
      <c r="C102" s="40"/>
      <c r="D102" s="50"/>
      <c r="E102" s="58"/>
    </row>
    <row r="103" spans="1:5" ht="15" customHeight="1">
      <c r="A103" s="12" t="s">
        <v>62</v>
      </c>
      <c r="B103" s="41"/>
      <c r="C103" s="42">
        <f>C11+C66+C99</f>
        <v>3179612</v>
      </c>
      <c r="D103" s="42">
        <f>D11+D66+D99</f>
        <v>3232817</v>
      </c>
      <c r="E103" s="60">
        <f t="shared" si="1"/>
        <v>101.67331737331473</v>
      </c>
    </row>
    <row r="104" spans="1:3" ht="23.25" customHeight="1">
      <c r="A104" s="64"/>
      <c r="B104" s="65"/>
      <c r="C104" s="65"/>
    </row>
  </sheetData>
  <mergeCells count="2">
    <mergeCell ref="A104:C104"/>
    <mergeCell ref="A7:E7"/>
  </mergeCells>
  <printOptions/>
  <pageMargins left="1.062992125984252" right="0" top="0.3937007874015748" bottom="0.3937007874015748" header="0.35433070866141736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PalkinaEV</cp:lastModifiedBy>
  <cp:lastPrinted>2006-03-23T06:53:27Z</cp:lastPrinted>
  <dcterms:created xsi:type="dcterms:W3CDTF">2001-10-29T11:15:23Z</dcterms:created>
  <dcterms:modified xsi:type="dcterms:W3CDTF">2006-05-17T06:45:33Z</dcterms:modified>
  <cp:category/>
  <cp:version/>
  <cp:contentType/>
  <cp:contentStatus/>
</cp:coreProperties>
</file>