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935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<sst xmlns="http://schemas.openxmlformats.org/spreadsheetml/2006/main" count="151" uniqueCount="52">
  <si>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Рейтинг главных администраторов средств городского бюджета по результатам оценки качества финансового менеджмента за I полугодие 2013 года</t>
  </si>
  <si>
    <t>Наименование показателя</t>
  </si>
  <si>
    <t xml:space="preserve">Рейтинг </t>
  </si>
  <si>
    <t>Суммарная оценка по показателям</t>
  </si>
  <si>
    <t xml:space="preserve">Макси-мально возможная оценка </t>
  </si>
  <si>
    <t>Итоговая оценка качества финансового менеджмента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</si>
  <si>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</si>
  <si>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</si>
  <si>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</si>
  <si>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</si>
  <si>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</si>
  <si>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</si>
  <si>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>Итоговая оценка качества финансового менед-жмента ( с учетом изм. Показателя 1)</t>
  </si>
  <si>
    <t>Справочно</t>
  </si>
  <si>
    <t xml:space="preserve">Код и наименование </t>
  </si>
  <si>
    <t>Р = 1 – N1/N,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083, 085, 100, 130, 140, 150;
N =  5, при расчете за I квартал, 
N = 10, при расчете за I полугодие,
N = 20, при расчете за 9 месяцев,
N = 30, при расчете за год
Е(Р) = 0, если N1 ≥ N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</si>
  <si>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083, 085, 100, 130, 140, 150;
 Q -  общий объем бюджетных ассигнований главного распорядителя в соответствии с уточненной сводной бюджетной росписью
Е(Р) = Р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</si>
  <si>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= 6, при расчете за I полугодие,
N = 9, при расчете за 9 месяцев
N = 12, при расчете за год
Е(Р) = Р, если N1 &lt; N,
Е(Р) = 0, если N1 ≥ N
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</si>
  <si>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</si>
  <si>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Е(Р) = 1, если 0 ≤ Р ≤ 0,1;
Е(Р) = Р/0,3,  если 0,3&gt; Р &gt; 0,1
Е(Р) = 0, если Р ≥ 0,3, или  Р &lt; 0
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</si>
  <si>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</si>
  <si>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Рейтинг за I полу-годие</t>
  </si>
  <si>
    <t>Рейтинг за I квартал</t>
  </si>
  <si>
    <t>главного администратора                                                                                             средств городского бюджета</t>
  </si>
  <si>
    <t>N1</t>
  </si>
  <si>
    <t>N</t>
  </si>
  <si>
    <t>Р / Е (Р)</t>
  </si>
  <si>
    <t>Q1</t>
  </si>
  <si>
    <t>Q</t>
  </si>
  <si>
    <t>Р  / Е(Р)</t>
  </si>
  <si>
    <t>Р / Е(Р)</t>
  </si>
  <si>
    <t>О</t>
  </si>
  <si>
    <t>Контрольно-счетная палата муниципального образования  "Город Архангельск"</t>
  </si>
  <si>
    <t>х</t>
  </si>
  <si>
    <t>Департамент финансов мэрии города Архангельска</t>
  </si>
  <si>
    <t>Департамент муниципального имущества мэрии города Архангельска</t>
  </si>
  <si>
    <t>Администрация территориального округа Варавино-Фактория мэрии города Архангельска</t>
  </si>
  <si>
    <t>Избирательная комиссия муниципального образования "Город Архангельск"</t>
  </si>
  <si>
    <t>Администрация Северного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</si>
  <si>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</si>
  <si>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Архангельская городская Дума</t>
  </si>
  <si>
    <t>Администрация Исакогорского и Цигломенского территориальных округов мэрии города Архангельска</t>
  </si>
  <si>
    <t>Администрация Октябрьского территориального округа мэрии города Архангельска</t>
  </si>
  <si>
    <t>Управление по физической культуре и спорту мэрии города Архангельска</t>
  </si>
  <si>
    <t>Департамент образования мэрии города Архангельска</t>
  </si>
  <si>
    <t>Администрация Ломоносовского территориального округа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</si>
  <si>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</si>
  <si>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Маймаксанского территориального округа мэрии города Архангельска</t>
  </si>
  <si>
    <t>Управление культуры и молодежной политики мэрии города Архангельска</t>
  </si>
  <si>
    <t>Мэрия города Архангельска</t>
  </si>
  <si>
    <t>Управление по вопросам семьи, опеки и попечительства мэрии города Архангельска</t>
  </si>
  <si>
    <t>Служба заместителя мэра города по городскому хозяйству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</si>
</sst>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/>
    </border>
    <border>
      <left/>
      <right style="thin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vertical="top"/>
    </xf>
    <xf numFmtId="1" fontId="3" fillId="0" borderId="21" xfId="0" applyNumberFormat="1" applyFont="1" applyFill="1" applyBorder="1" applyAlignment="1">
      <alignment vertical="top"/>
    </xf>
    <xf numFmtId="2" fontId="3" fillId="0" borderId="22" xfId="0" applyNumberFormat="1" applyFont="1" applyFill="1" applyBorder="1" applyAlignment="1">
      <alignment vertical="top"/>
    </xf>
    <xf numFmtId="3" fontId="3" fillId="0" borderId="23" xfId="0" applyNumberFormat="1" applyFont="1" applyFill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1" fontId="3" fillId="0" borderId="24" xfId="0" applyNumberFormat="1" applyFont="1" applyFill="1" applyBorder="1" applyAlignment="1">
      <alignment vertical="top"/>
    </xf>
    <xf numFmtId="2" fontId="3" fillId="0" borderId="25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2" fontId="4" fillId="0" borderId="22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horizontal="right" vertical="top"/>
    </xf>
    <xf numFmtId="2" fontId="4" fillId="0" borderId="26" xfId="0" applyNumberFormat="1" applyFont="1" applyFill="1" applyBorder="1" applyAlignment="1">
      <alignment horizontal="right" vertical="top"/>
    </xf>
    <xf numFmtId="2" fontId="0" fillId="0" borderId="29" xfId="0" applyNumberFormat="1" applyFill="1" applyBorder="1" applyAlignment="1">
      <alignment vertical="top"/>
    </xf>
    <xf numFmtId="10" fontId="3" fillId="0" borderId="29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2" fontId="41" fillId="0" borderId="18" xfId="0" applyNumberFormat="1" applyFont="1" applyFill="1" applyBorder="1" applyAlignment="1">
      <alignment horizontal="right" vertical="center" wrapText="1"/>
    </xf>
    <xf numFmtId="10" fontId="41" fillId="0" borderId="18" xfId="0" applyNumberFormat="1" applyFont="1" applyFill="1" applyBorder="1" applyAlignment="1">
      <alignment horizontal="right" vertical="center" wrapText="1"/>
    </xf>
    <xf numFmtId="1" fontId="3" fillId="0" borderId="30" xfId="0" applyNumberFormat="1" applyFont="1" applyFill="1" applyBorder="1" applyAlignment="1">
      <alignment vertical="top"/>
    </xf>
    <xf numFmtId="1" fontId="3" fillId="0" borderId="31" xfId="0" applyNumberFormat="1" applyFont="1" applyFill="1" applyBorder="1" applyAlignment="1">
      <alignment vertical="top"/>
    </xf>
    <xf numFmtId="2" fontId="3" fillId="0" borderId="15" xfId="0" applyNumberFormat="1" applyFont="1" applyFill="1" applyBorder="1" applyAlignment="1">
      <alignment vertical="top"/>
    </xf>
    <xf numFmtId="3" fontId="3" fillId="0" borderId="32" xfId="0" applyNumberFormat="1" applyFont="1" applyFill="1" applyBorder="1" applyAlignment="1">
      <alignment vertical="top"/>
    </xf>
    <xf numFmtId="2" fontId="3" fillId="0" borderId="33" xfId="0" applyNumberFormat="1" applyFont="1" applyFill="1" applyBorder="1" applyAlignment="1">
      <alignment vertical="top"/>
    </xf>
    <xf numFmtId="1" fontId="3" fillId="0" borderId="34" xfId="0" applyNumberFormat="1" applyFont="1" applyFill="1" applyBorder="1" applyAlignment="1">
      <alignment vertical="top"/>
    </xf>
    <xf numFmtId="2" fontId="3" fillId="0" borderId="35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horizontal="right" vertical="top"/>
    </xf>
    <xf numFmtId="3" fontId="4" fillId="0" borderId="36" xfId="0" applyNumberFormat="1" applyFont="1" applyFill="1" applyBorder="1" applyAlignment="1">
      <alignment horizontal="right" vertical="top"/>
    </xf>
    <xf numFmtId="2" fontId="4" fillId="0" borderId="35" xfId="0" applyNumberFormat="1" applyFont="1" applyFill="1" applyBorder="1" applyAlignment="1">
      <alignment horizontal="right" vertical="top"/>
    </xf>
    <xf numFmtId="2" fontId="0" fillId="0" borderId="37" xfId="0" applyNumberFormat="1" applyFill="1" applyBorder="1" applyAlignment="1">
      <alignment vertical="top"/>
    </xf>
    <xf numFmtId="10" fontId="3" fillId="0" borderId="37" xfId="0" applyNumberFormat="1" applyFont="1" applyFill="1" applyBorder="1" applyAlignment="1">
      <alignment vertical="top"/>
    </xf>
    <xf numFmtId="2" fontId="6" fillId="0" borderId="19" xfId="0" applyNumberFormat="1" applyFont="1" applyFill="1" applyBorder="1" applyAlignment="1">
      <alignment horizontal="right" vertical="center" wrapText="1"/>
    </xf>
    <xf numFmtId="1" fontId="3" fillId="0" borderId="38" xfId="0" applyNumberFormat="1" applyFont="1" applyFill="1" applyBorder="1" applyAlignment="1">
      <alignment vertical="top"/>
    </xf>
    <xf numFmtId="1" fontId="3" fillId="0" borderId="39" xfId="0" applyNumberFormat="1" applyFont="1" applyFill="1" applyBorder="1" applyAlignment="1">
      <alignment vertical="top"/>
    </xf>
    <xf numFmtId="1" fontId="4" fillId="0" borderId="38" xfId="0" applyNumberFormat="1" applyFont="1" applyFill="1" applyBorder="1" applyAlignment="1">
      <alignment vertical="top"/>
    </xf>
    <xf numFmtId="1" fontId="4" fillId="0" borderId="39" xfId="0" applyNumberFormat="1" applyFont="1" applyFill="1" applyBorder="1" applyAlignment="1">
      <alignment vertical="top"/>
    </xf>
    <xf numFmtId="2" fontId="4" fillId="0" borderId="25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vertical="top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horizontal="right" vertical="top"/>
    </xf>
    <xf numFmtId="4" fontId="4" fillId="0" borderId="24" xfId="0" applyNumberFormat="1" applyFont="1" applyFill="1" applyBorder="1" applyAlignment="1">
      <alignment vertical="top" wrapText="1"/>
    </xf>
    <xf numFmtId="2" fontId="0" fillId="0" borderId="16" xfId="0" applyNumberFormat="1" applyFill="1" applyBorder="1" applyAlignment="1">
      <alignment vertical="top"/>
    </xf>
    <xf numFmtId="2" fontId="6" fillId="0" borderId="18" xfId="0" applyNumberFormat="1" applyFont="1" applyFill="1" applyBorder="1" applyAlignment="1">
      <alignment horizontal="right" vertical="center" wrapText="1"/>
    </xf>
    <xf numFmtId="10" fontId="6" fillId="0" borderId="18" xfId="0" applyNumberFormat="1" applyFont="1" applyFill="1" applyBorder="1" applyAlignment="1">
      <alignment horizontal="right" vertical="center" wrapText="1"/>
    </xf>
    <xf numFmtId="1" fontId="3" fillId="0" borderId="40" xfId="0" applyNumberFormat="1" applyFont="1" applyFill="1" applyBorder="1" applyAlignment="1">
      <alignment vertical="top"/>
    </xf>
    <xf numFmtId="1" fontId="3" fillId="0" borderId="32" xfId="0" applyNumberFormat="1" applyFont="1" applyFill="1" applyBorder="1" applyAlignment="1">
      <alignment vertical="top"/>
    </xf>
    <xf numFmtId="2" fontId="3" fillId="0" borderId="41" xfId="0" applyNumberFormat="1" applyFont="1" applyFill="1" applyBorder="1" applyAlignment="1">
      <alignment vertical="top"/>
    </xf>
    <xf numFmtId="1" fontId="4" fillId="0" borderId="40" xfId="0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vertical="top"/>
    </xf>
    <xf numFmtId="2" fontId="4" fillId="0" borderId="35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vertical="top"/>
    </xf>
    <xf numFmtId="2" fontId="4" fillId="0" borderId="15" xfId="0" applyNumberFormat="1" applyFont="1" applyFill="1" applyBorder="1" applyAlignment="1">
      <alignment horizontal="right" vertical="top"/>
    </xf>
    <xf numFmtId="2" fontId="0" fillId="0" borderId="14" xfId="0" applyNumberFormat="1" applyFill="1" applyBorder="1" applyAlignment="1">
      <alignment vertical="top"/>
    </xf>
    <xf numFmtId="10" fontId="3" fillId="0" borderId="14" xfId="0" applyNumberFormat="1" applyFont="1" applyFill="1" applyBorder="1" applyAlignment="1">
      <alignment vertical="top"/>
    </xf>
    <xf numFmtId="1" fontId="3" fillId="0" borderId="42" xfId="0" applyNumberFormat="1" applyFont="1" applyFill="1" applyBorder="1" applyAlignment="1">
      <alignment vertical="top"/>
    </xf>
    <xf numFmtId="1" fontId="3" fillId="0" borderId="27" xfId="0" applyNumberFormat="1" applyFont="1" applyFill="1" applyBorder="1" applyAlignment="1">
      <alignment vertical="top"/>
    </xf>
    <xf numFmtId="2" fontId="4" fillId="0" borderId="22" xfId="0" applyNumberFormat="1" applyFont="1" applyFill="1" applyBorder="1" applyAlignment="1">
      <alignment vertical="top"/>
    </xf>
    <xf numFmtId="4" fontId="4" fillId="0" borderId="24" xfId="0" applyNumberFormat="1" applyFont="1" applyFill="1" applyBorder="1" applyAlignment="1">
      <alignment horizontal="right" vertical="top"/>
    </xf>
    <xf numFmtId="2" fontId="4" fillId="0" borderId="15" xfId="0" applyNumberFormat="1" applyFont="1" applyFill="1" applyBorder="1" applyAlignment="1">
      <alignment vertical="top"/>
    </xf>
    <xf numFmtId="2" fontId="0" fillId="0" borderId="13" xfId="0" applyNumberFormat="1" applyFill="1" applyBorder="1" applyAlignment="1">
      <alignment vertical="top"/>
    </xf>
    <xf numFmtId="2" fontId="0" fillId="0" borderId="41" xfId="0" applyNumberFormat="1" applyFill="1" applyBorder="1" applyAlignment="1">
      <alignment vertical="top"/>
    </xf>
    <xf numFmtId="1" fontId="3" fillId="0" borderId="28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2" fontId="4" fillId="0" borderId="26" xfId="0" applyNumberFormat="1" applyFont="1" applyFill="1" applyBorder="1" applyAlignment="1">
      <alignment vertical="top"/>
    </xf>
    <xf numFmtId="1" fontId="3" fillId="0" borderId="36" xfId="0" applyNumberFormat="1" applyFont="1" applyFill="1" applyBorder="1" applyAlignment="1">
      <alignment vertical="top"/>
    </xf>
    <xf numFmtId="2" fontId="42" fillId="0" borderId="29" xfId="0" applyNumberFormat="1" applyFont="1" applyFill="1" applyBorder="1" applyAlignment="1">
      <alignment vertical="top"/>
    </xf>
    <xf numFmtId="2" fontId="42" fillId="0" borderId="16" xfId="0" applyNumberFormat="1" applyFont="1" applyFill="1" applyBorder="1" applyAlignment="1">
      <alignment vertical="top"/>
    </xf>
    <xf numFmtId="10" fontId="42" fillId="0" borderId="13" xfId="0" applyNumberFormat="1" applyFont="1" applyFill="1" applyBorder="1" applyAlignment="1">
      <alignment vertical="top"/>
    </xf>
    <xf numFmtId="2" fontId="0" fillId="0" borderId="43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1" fontId="3" fillId="0" borderId="44" xfId="0" applyNumberFormat="1" applyFont="1" applyFill="1" applyBorder="1" applyAlignment="1">
      <alignment vertical="top"/>
    </xf>
    <xf numFmtId="1" fontId="3" fillId="0" borderId="10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/>
    </xf>
    <xf numFmtId="2" fontId="41" fillId="0" borderId="18" xfId="0" applyNumberFormat="1" applyFont="1" applyFill="1" applyBorder="1" applyAlignment="1">
      <alignment horizontal="right" vertical="center"/>
    </xf>
    <xf numFmtId="10" fontId="41" fillId="0" borderId="18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1" fontId="3" fillId="0" borderId="45" xfId="0" applyNumberFormat="1" applyFont="1" applyFill="1" applyBorder="1" applyAlignment="1">
      <alignment vertical="top"/>
    </xf>
    <xf numFmtId="4" fontId="4" fillId="0" borderId="27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2" fontId="41" fillId="0" borderId="13" xfId="0" applyNumberFormat="1" applyFont="1" applyFill="1" applyBorder="1" applyAlignment="1">
      <alignment vertical="top"/>
    </xf>
    <xf numFmtId="0" fontId="41" fillId="0" borderId="14" xfId="0" applyFont="1" applyFill="1" applyBorder="1" applyAlignment="1">
      <alignment vertical="top"/>
    </xf>
    <xf numFmtId="10" fontId="5" fillId="0" borderId="13" xfId="0" applyNumberFormat="1" applyFont="1" applyFill="1" applyBorder="1" applyAlignment="1">
      <alignment vertical="top"/>
    </xf>
    <xf numFmtId="10" fontId="41" fillId="0" borderId="14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10" fontId="5" fillId="0" borderId="14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10" fontId="6" fillId="0" borderId="13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7" xfId="0" applyFill="1" applyBorder="1" applyAlignment="1">
      <alignment vertical="center" wrapText="1"/>
    </xf>
    <xf numFmtId="2" fontId="41" fillId="0" borderId="14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47" xfId="0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9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0" y="314325"/>
          <a:ext cx="219075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90" zoomScaleNormal="90" zoomScalePageLayoutView="0" workbookViewId="0" topLeftCell="B1">
      <selection activeCell="H4" sqref="H4:J4"/>
    </sheetView>
  </sheetViews>
  <sheetFormatPr defaultColWidth="4.16015625" defaultRowHeight="12.75"/>
  <cols>
    <col min="1" max="1" width="1.66796875" style="101" hidden="1" customWidth="1"/>
    <col min="2" max="2" width="4.33203125" style="101" customWidth="1"/>
    <col min="3" max="3" width="34" style="123" customWidth="1"/>
    <col min="4" max="4" width="9.5" style="124" customWidth="1"/>
    <col min="5" max="5" width="12.33203125" style="123" customWidth="1"/>
    <col min="6" max="6" width="13.66015625" style="123" customWidth="1"/>
    <col min="7" max="7" width="14.5" style="123" customWidth="1"/>
    <col min="8" max="9" width="10.83203125" style="125" customWidth="1"/>
    <col min="10" max="10" width="10.83203125" style="124" customWidth="1"/>
    <col min="11" max="11" width="14.83203125" style="124" customWidth="1"/>
    <col min="12" max="12" width="10.66015625" style="124" customWidth="1"/>
    <col min="13" max="13" width="10.83203125" style="124" customWidth="1"/>
    <col min="14" max="15" width="10.83203125" style="125" customWidth="1"/>
    <col min="16" max="16" width="10.83203125" style="124" customWidth="1"/>
    <col min="17" max="18" width="10.83203125" style="126" customWidth="1"/>
    <col min="19" max="19" width="10.83203125" style="124" customWidth="1"/>
    <col min="20" max="20" width="11.66015625" style="127" customWidth="1"/>
    <col min="21" max="21" width="15.5" style="127" customWidth="1"/>
    <col min="22" max="22" width="8.83203125" style="128" bestFit="1" customWidth="1"/>
    <col min="23" max="23" width="11.33203125" style="128" customWidth="1"/>
    <col min="24" max="24" width="11.66015625" style="128" bestFit="1" customWidth="1"/>
    <col min="25" max="25" width="10.83203125" style="128" customWidth="1"/>
    <col min="26" max="26" width="13.33203125" style="129" hidden="1" customWidth="1"/>
    <col min="27" max="27" width="12.33203125" style="129" hidden="1" customWidth="1"/>
    <col min="28" max="28" width="15" style="124" hidden="1" customWidth="1"/>
    <col min="29" max="31" width="13.33203125" style="124" hidden="1" customWidth="1"/>
    <col min="32" max="32" width="8.83203125" style="1" hidden="1" customWidth="1"/>
    <col min="33" max="33" width="8.66015625" style="1" hidden="1" customWidth="1"/>
    <col min="34" max="35" width="4.16015625" style="1" customWidth="1"/>
    <col min="36" max="36" width="7.5" style="1" customWidth="1"/>
    <col min="37" max="16384" width="4.16015625" style="1" customWidth="1"/>
  </cols>
  <sheetData>
    <row r="1" spans="1:33" ht="11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3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3" ht="54.75" customHeight="1">
      <c r="A3" s="2"/>
      <c r="B3" s="3"/>
      <c r="C3" s="4" t="s">
        <v>1</v>
      </c>
      <c r="D3" s="180" t="s">
        <v>2</v>
      </c>
      <c r="E3" s="182" t="s">
        <v>3</v>
      </c>
      <c r="F3" s="182" t="s">
        <v>4</v>
      </c>
      <c r="G3" s="154" t="s">
        <v>5</v>
      </c>
      <c r="H3" s="184" t="s">
        <v>6</v>
      </c>
      <c r="I3" s="185"/>
      <c r="J3" s="186"/>
      <c r="K3" s="184" t="s">
        <v>7</v>
      </c>
      <c r="L3" s="185"/>
      <c r="M3" s="186"/>
      <c r="N3" s="184" t="s">
        <v>8</v>
      </c>
      <c r="O3" s="185"/>
      <c r="P3" s="186"/>
      <c r="Q3" s="184" t="s">
        <v>9</v>
      </c>
      <c r="R3" s="185"/>
      <c r="S3" s="186"/>
      <c r="T3" s="187" t="s">
        <v>10</v>
      </c>
      <c r="U3" s="188"/>
      <c r="V3" s="189"/>
      <c r="W3" s="172" t="s">
        <v>11</v>
      </c>
      <c r="X3" s="173"/>
      <c r="Y3" s="174"/>
      <c r="Z3" s="175" t="s">
        <v>3</v>
      </c>
      <c r="AA3" s="175" t="s">
        <v>4</v>
      </c>
      <c r="AB3" s="154" t="s">
        <v>5</v>
      </c>
      <c r="AC3" s="175" t="s">
        <v>4</v>
      </c>
      <c r="AD3" s="175" t="s">
        <v>3</v>
      </c>
      <c r="AE3" s="154" t="s">
        <v>12</v>
      </c>
      <c r="AF3" s="156" t="s">
        <v>13</v>
      </c>
      <c r="AG3" s="157"/>
    </row>
    <row r="4" spans="1:33" ht="191.25" customHeight="1">
      <c r="A4" s="5"/>
      <c r="B4" s="158" t="s">
        <v>14</v>
      </c>
      <c r="C4" s="159"/>
      <c r="D4" s="181"/>
      <c r="E4" s="183"/>
      <c r="F4" s="183"/>
      <c r="G4" s="155"/>
      <c r="H4" s="160" t="s">
        <v>15</v>
      </c>
      <c r="I4" s="161"/>
      <c r="J4" s="162"/>
      <c r="K4" s="160" t="s">
        <v>16</v>
      </c>
      <c r="L4" s="161"/>
      <c r="M4" s="162"/>
      <c r="N4" s="160" t="s">
        <v>17</v>
      </c>
      <c r="O4" s="161"/>
      <c r="P4" s="162"/>
      <c r="Q4" s="163" t="s">
        <v>18</v>
      </c>
      <c r="R4" s="164"/>
      <c r="S4" s="165"/>
      <c r="T4" s="166" t="s">
        <v>19</v>
      </c>
      <c r="U4" s="167"/>
      <c r="V4" s="168"/>
      <c r="W4" s="169" t="s">
        <v>20</v>
      </c>
      <c r="X4" s="170"/>
      <c r="Y4" s="171"/>
      <c r="Z4" s="176"/>
      <c r="AA4" s="176"/>
      <c r="AB4" s="155"/>
      <c r="AC4" s="176"/>
      <c r="AD4" s="176"/>
      <c r="AE4" s="155"/>
      <c r="AF4" s="6" t="s">
        <v>21</v>
      </c>
      <c r="AG4" s="7" t="s">
        <v>22</v>
      </c>
    </row>
    <row r="5" spans="1:34" ht="26.25" customHeight="1">
      <c r="A5" s="5"/>
      <c r="B5" s="150" t="s">
        <v>23</v>
      </c>
      <c r="C5" s="151"/>
      <c r="D5" s="8"/>
      <c r="E5" s="9"/>
      <c r="F5" s="10"/>
      <c r="G5" s="8"/>
      <c r="H5" s="11" t="s">
        <v>24</v>
      </c>
      <c r="I5" s="11" t="s">
        <v>25</v>
      </c>
      <c r="J5" s="12" t="s">
        <v>26</v>
      </c>
      <c r="K5" s="13" t="s">
        <v>27</v>
      </c>
      <c r="L5" s="14" t="s">
        <v>28</v>
      </c>
      <c r="M5" s="15" t="s">
        <v>29</v>
      </c>
      <c r="N5" s="16" t="s">
        <v>24</v>
      </c>
      <c r="O5" s="16" t="s">
        <v>25</v>
      </c>
      <c r="P5" s="17" t="s">
        <v>29</v>
      </c>
      <c r="Q5" s="18" t="s">
        <v>27</v>
      </c>
      <c r="R5" s="19" t="s">
        <v>28</v>
      </c>
      <c r="S5" s="17" t="s">
        <v>29</v>
      </c>
      <c r="T5" s="20" t="s">
        <v>27</v>
      </c>
      <c r="U5" s="21" t="s">
        <v>28</v>
      </c>
      <c r="V5" s="22" t="s">
        <v>30</v>
      </c>
      <c r="W5" s="23" t="s">
        <v>31</v>
      </c>
      <c r="X5" s="24" t="s">
        <v>27</v>
      </c>
      <c r="Y5" s="22" t="s">
        <v>30</v>
      </c>
      <c r="Z5" s="25"/>
      <c r="AA5" s="26"/>
      <c r="AB5" s="8"/>
      <c r="AC5" s="8"/>
      <c r="AD5" s="8"/>
      <c r="AE5" s="8"/>
      <c r="AG5" s="27"/>
      <c r="AH5" s="28"/>
    </row>
    <row r="6" spans="1:33" ht="19.5" customHeight="1">
      <c r="A6" s="29">
        <v>820</v>
      </c>
      <c r="B6" s="134">
        <v>820</v>
      </c>
      <c r="C6" s="136" t="s">
        <v>32</v>
      </c>
      <c r="D6" s="130">
        <v>1</v>
      </c>
      <c r="E6" s="30">
        <f>J7+M7+P7+S7</f>
        <v>3.957776590058792</v>
      </c>
      <c r="F6" s="30">
        <v>4</v>
      </c>
      <c r="G6" s="31">
        <f>E6/F6</f>
        <v>0.989444147514698</v>
      </c>
      <c r="H6" s="32">
        <v>0</v>
      </c>
      <c r="I6" s="33">
        <v>10</v>
      </c>
      <c r="J6" s="34">
        <f>1-H6/I6</f>
        <v>1</v>
      </c>
      <c r="K6" s="35">
        <v>0</v>
      </c>
      <c r="L6" s="35">
        <v>7583</v>
      </c>
      <c r="M6" s="36">
        <f>1-K6/L6</f>
        <v>1</v>
      </c>
      <c r="N6" s="32">
        <v>0</v>
      </c>
      <c r="O6" s="37">
        <v>6</v>
      </c>
      <c r="P6" s="38">
        <f>1-N6/O6</f>
        <v>1</v>
      </c>
      <c r="Q6" s="39">
        <v>3584</v>
      </c>
      <c r="R6" s="40">
        <v>3742</v>
      </c>
      <c r="S6" s="41">
        <f>Q6/R6</f>
        <v>0.9577765900587921</v>
      </c>
      <c r="T6" s="42" t="s">
        <v>33</v>
      </c>
      <c r="U6" s="43" t="s">
        <v>33</v>
      </c>
      <c r="V6" s="44" t="s">
        <v>33</v>
      </c>
      <c r="W6" s="45" t="s">
        <v>33</v>
      </c>
      <c r="X6" s="46" t="s">
        <v>33</v>
      </c>
      <c r="Y6" s="47" t="s">
        <v>33</v>
      </c>
      <c r="Z6" s="137">
        <f>J7+M7+P7+S7</f>
        <v>3.957776590058792</v>
      </c>
      <c r="AA6" s="137">
        <v>4</v>
      </c>
      <c r="AB6" s="139">
        <f>Z6/AA6</f>
        <v>0.989444147514698</v>
      </c>
      <c r="AC6" s="48"/>
      <c r="AD6" s="48"/>
      <c r="AE6" s="49"/>
      <c r="AF6" s="130"/>
      <c r="AG6" s="132"/>
    </row>
    <row r="7" spans="1:33" ht="19.5" customHeight="1">
      <c r="A7" s="50"/>
      <c r="B7" s="142"/>
      <c r="C7" s="152"/>
      <c r="D7" s="131"/>
      <c r="E7" s="51"/>
      <c r="F7" s="51"/>
      <c r="G7" s="52"/>
      <c r="H7" s="53"/>
      <c r="I7" s="54"/>
      <c r="J7" s="55">
        <f>J6</f>
        <v>1</v>
      </c>
      <c r="K7" s="56"/>
      <c r="L7" s="56"/>
      <c r="M7" s="57">
        <f>M6</f>
        <v>1</v>
      </c>
      <c r="N7" s="53"/>
      <c r="O7" s="58"/>
      <c r="P7" s="59">
        <f>P6</f>
        <v>1</v>
      </c>
      <c r="Q7" s="60"/>
      <c r="R7" s="61"/>
      <c r="S7" s="59">
        <f>S6</f>
        <v>0.9577765900587921</v>
      </c>
      <c r="T7" s="62"/>
      <c r="U7" s="63"/>
      <c r="V7" s="64" t="s">
        <v>33</v>
      </c>
      <c r="W7" s="63"/>
      <c r="X7" s="63"/>
      <c r="Y7" s="64" t="s">
        <v>33</v>
      </c>
      <c r="Z7" s="153"/>
      <c r="AA7" s="153"/>
      <c r="AB7" s="146"/>
      <c r="AC7" s="65"/>
      <c r="AD7" s="65"/>
      <c r="AE7" s="66"/>
      <c r="AF7" s="131"/>
      <c r="AG7" s="133"/>
    </row>
    <row r="8" spans="1:33" ht="19.5" customHeight="1">
      <c r="A8" s="29">
        <v>809</v>
      </c>
      <c r="B8" s="134">
        <v>809</v>
      </c>
      <c r="C8" s="136" t="s">
        <v>34</v>
      </c>
      <c r="D8" s="130">
        <v>2</v>
      </c>
      <c r="E8" s="30">
        <f>J9+M9+P9+S9+V9+Y9</f>
        <v>5.588788430148883</v>
      </c>
      <c r="F8" s="67">
        <v>6</v>
      </c>
      <c r="G8" s="31">
        <f>E8/F8</f>
        <v>0.9314647383581471</v>
      </c>
      <c r="H8" s="68">
        <v>2</v>
      </c>
      <c r="I8" s="69">
        <v>10</v>
      </c>
      <c r="J8" s="36">
        <f>1-H8/I8</f>
        <v>0.8</v>
      </c>
      <c r="K8" s="35">
        <v>130</v>
      </c>
      <c r="L8" s="35">
        <v>186481</v>
      </c>
      <c r="M8" s="36">
        <f>1-K8/L8</f>
        <v>0.9993028780411946</v>
      </c>
      <c r="N8" s="70">
        <v>1</v>
      </c>
      <c r="O8" s="71">
        <v>6</v>
      </c>
      <c r="P8" s="72">
        <f>1-N8/O8</f>
        <v>0.8333333333333334</v>
      </c>
      <c r="Q8" s="73">
        <v>33038</v>
      </c>
      <c r="R8" s="74">
        <v>33955</v>
      </c>
      <c r="S8" s="41">
        <f>Q8/R8</f>
        <v>0.9729936680901192</v>
      </c>
      <c r="T8" s="75">
        <v>17074.54</v>
      </c>
      <c r="U8" s="76">
        <v>19503.33</v>
      </c>
      <c r="V8" s="47">
        <f>1-T8/U8</f>
        <v>0.12453206708803066</v>
      </c>
      <c r="W8" s="77">
        <v>287.56</v>
      </c>
      <c r="X8" s="46">
        <f>T8</f>
        <v>17074.54</v>
      </c>
      <c r="Y8" s="44">
        <f>1-W8/X8</f>
        <v>0.9831585506842351</v>
      </c>
      <c r="Z8" s="147">
        <f>J9+M9+P9+S9+Y9</f>
        <v>4.588788430148883</v>
      </c>
      <c r="AA8" s="147">
        <v>5</v>
      </c>
      <c r="AB8" s="149">
        <f>Z8/AA8</f>
        <v>0.9177576860297766</v>
      </c>
      <c r="AC8" s="48"/>
      <c r="AD8" s="78"/>
      <c r="AE8" s="49"/>
      <c r="AF8" s="130"/>
      <c r="AG8" s="132"/>
    </row>
    <row r="9" spans="1:33" ht="19.5" customHeight="1">
      <c r="A9" s="29"/>
      <c r="B9" s="135"/>
      <c r="C9" s="136"/>
      <c r="D9" s="142"/>
      <c r="E9" s="79"/>
      <c r="F9" s="79"/>
      <c r="G9" s="80"/>
      <c r="H9" s="81"/>
      <c r="I9" s="82"/>
      <c r="J9" s="83">
        <f>J8</f>
        <v>0.8</v>
      </c>
      <c r="K9" s="56"/>
      <c r="L9" s="56"/>
      <c r="M9" s="57">
        <f>M8</f>
        <v>0.9993028780411946</v>
      </c>
      <c r="N9" s="84"/>
      <c r="O9" s="85"/>
      <c r="P9" s="86">
        <f>P8</f>
        <v>0.8333333333333334</v>
      </c>
      <c r="Q9" s="60"/>
      <c r="R9" s="61"/>
      <c r="S9" s="59">
        <f>S8</f>
        <v>0.9729936680901192</v>
      </c>
      <c r="T9" s="87"/>
      <c r="U9" s="88"/>
      <c r="V9" s="64">
        <v>1</v>
      </c>
      <c r="W9" s="89"/>
      <c r="X9" s="89"/>
      <c r="Y9" s="90">
        <f>Y8</f>
        <v>0.9831585506842351</v>
      </c>
      <c r="Z9" s="148"/>
      <c r="AA9" s="148"/>
      <c r="AB9" s="148"/>
      <c r="AC9" s="91"/>
      <c r="AD9" s="65"/>
      <c r="AE9" s="92"/>
      <c r="AF9" s="131"/>
      <c r="AG9" s="133"/>
    </row>
    <row r="10" spans="1:33" ht="19.5" customHeight="1">
      <c r="A10" s="29">
        <v>813</v>
      </c>
      <c r="B10" s="134">
        <v>813</v>
      </c>
      <c r="C10" s="136" t="s">
        <v>35</v>
      </c>
      <c r="D10" s="130">
        <v>3</v>
      </c>
      <c r="E10" s="30">
        <f>J11+M11+P11+S11+V11+Y11</f>
        <v>5.4441585365590015</v>
      </c>
      <c r="F10" s="67">
        <v>6</v>
      </c>
      <c r="G10" s="31">
        <f>E10/F10</f>
        <v>0.9073597560931669</v>
      </c>
      <c r="H10" s="93">
        <v>1</v>
      </c>
      <c r="I10" s="94">
        <v>10</v>
      </c>
      <c r="J10" s="36">
        <f>1-H10/I10</f>
        <v>0.9</v>
      </c>
      <c r="K10" s="35">
        <v>172</v>
      </c>
      <c r="L10" s="35">
        <v>45854</v>
      </c>
      <c r="M10" s="36">
        <f>1-K10/L10</f>
        <v>0.9962489641034588</v>
      </c>
      <c r="N10" s="93">
        <v>1</v>
      </c>
      <c r="O10" s="94">
        <v>6</v>
      </c>
      <c r="P10" s="38">
        <f>1-N10/O10</f>
        <v>0.8333333333333334</v>
      </c>
      <c r="Q10" s="73">
        <v>15109</v>
      </c>
      <c r="R10" s="74">
        <v>21144</v>
      </c>
      <c r="S10" s="41">
        <f>Q10/R10</f>
        <v>0.7145762391222096</v>
      </c>
      <c r="T10" s="75">
        <v>209366.03</v>
      </c>
      <c r="U10" s="76">
        <v>203644.62</v>
      </c>
      <c r="V10" s="95">
        <f>T10/U10-1</f>
        <v>0.02809507071682038</v>
      </c>
      <c r="W10" s="77">
        <v>0</v>
      </c>
      <c r="X10" s="96">
        <f>T10</f>
        <v>209366.03</v>
      </c>
      <c r="Y10" s="95">
        <f>1-W10/X10</f>
        <v>1</v>
      </c>
      <c r="Z10" s="137">
        <f>J11+M11+P11+S11+V11+Y11</f>
        <v>5.4441585365590015</v>
      </c>
      <c r="AA10" s="137">
        <v>6</v>
      </c>
      <c r="AB10" s="139">
        <f>Z10/AA10</f>
        <v>0.9073597560931669</v>
      </c>
      <c r="AC10" s="48"/>
      <c r="AD10" s="78"/>
      <c r="AE10" s="49"/>
      <c r="AF10" s="130"/>
      <c r="AG10" s="132"/>
    </row>
    <row r="11" spans="1:33" ht="19.5" customHeight="1">
      <c r="A11" s="29"/>
      <c r="B11" s="135"/>
      <c r="C11" s="136"/>
      <c r="D11" s="131"/>
      <c r="E11" s="79"/>
      <c r="F11" s="79"/>
      <c r="G11" s="80"/>
      <c r="H11" s="53"/>
      <c r="I11" s="54"/>
      <c r="J11" s="55">
        <f>J10</f>
        <v>0.9</v>
      </c>
      <c r="K11" s="56"/>
      <c r="L11" s="56"/>
      <c r="M11" s="57">
        <f>M10</f>
        <v>0.9962489641034588</v>
      </c>
      <c r="N11" s="53"/>
      <c r="O11" s="54"/>
      <c r="P11" s="59">
        <f>P10</f>
        <v>0.8333333333333334</v>
      </c>
      <c r="Q11" s="60"/>
      <c r="R11" s="61"/>
      <c r="S11" s="59">
        <f>S10</f>
        <v>0.7145762391222096</v>
      </c>
      <c r="T11" s="62"/>
      <c r="U11" s="63"/>
      <c r="V11" s="64">
        <v>1</v>
      </c>
      <c r="W11" s="89"/>
      <c r="X11" s="89"/>
      <c r="Y11" s="97">
        <f>Y10</f>
        <v>1</v>
      </c>
      <c r="Z11" s="138"/>
      <c r="AA11" s="138"/>
      <c r="AB11" s="140"/>
      <c r="AC11" s="91"/>
      <c r="AD11" s="65"/>
      <c r="AE11" s="92"/>
      <c r="AF11" s="131"/>
      <c r="AG11" s="133"/>
    </row>
    <row r="12" spans="1:33" ht="19.5" customHeight="1">
      <c r="A12" s="29">
        <v>802</v>
      </c>
      <c r="B12" s="134">
        <v>802</v>
      </c>
      <c r="C12" s="136" t="s">
        <v>36</v>
      </c>
      <c r="D12" s="130">
        <v>4</v>
      </c>
      <c r="E12" s="30">
        <f>J13+M13+P13+S13</f>
        <v>3.577659380169438</v>
      </c>
      <c r="F12" s="67">
        <v>4</v>
      </c>
      <c r="G12" s="31">
        <f>E12/F12</f>
        <v>0.8944148450423595</v>
      </c>
      <c r="H12" s="68">
        <v>1</v>
      </c>
      <c r="I12" s="69">
        <v>10</v>
      </c>
      <c r="J12" s="36">
        <f>1-H12/I12</f>
        <v>0.9</v>
      </c>
      <c r="K12" s="35">
        <v>100</v>
      </c>
      <c r="L12" s="35">
        <v>9078</v>
      </c>
      <c r="M12" s="36">
        <f>1-K12/L12</f>
        <v>0.988984357788059</v>
      </c>
      <c r="N12" s="68">
        <v>0</v>
      </c>
      <c r="O12" s="69">
        <v>6</v>
      </c>
      <c r="P12" s="38">
        <f>1-N12/O12</f>
        <v>1</v>
      </c>
      <c r="Q12" s="74">
        <v>3077</v>
      </c>
      <c r="R12" s="74">
        <v>4468</v>
      </c>
      <c r="S12" s="41">
        <f>Q12/R12</f>
        <v>0.6886750223813787</v>
      </c>
      <c r="T12" s="42" t="s">
        <v>33</v>
      </c>
      <c r="U12" s="43" t="s">
        <v>33</v>
      </c>
      <c r="V12" s="44" t="s">
        <v>33</v>
      </c>
      <c r="W12" s="43" t="s">
        <v>33</v>
      </c>
      <c r="X12" s="43" t="s">
        <v>33</v>
      </c>
      <c r="Y12" s="47" t="s">
        <v>33</v>
      </c>
      <c r="Z12" s="137">
        <f>J13+M13+P13+S13</f>
        <v>3.577659380169438</v>
      </c>
      <c r="AA12" s="137">
        <v>4</v>
      </c>
      <c r="AB12" s="139">
        <f>Z12/AA12</f>
        <v>0.8944148450423595</v>
      </c>
      <c r="AC12" s="98"/>
      <c r="AD12" s="78"/>
      <c r="AE12" s="49"/>
      <c r="AF12" s="130"/>
      <c r="AG12" s="132"/>
    </row>
    <row r="13" spans="1:33" ht="19.5" customHeight="1">
      <c r="A13" s="29"/>
      <c r="B13" s="135"/>
      <c r="C13" s="136"/>
      <c r="D13" s="131"/>
      <c r="E13" s="79"/>
      <c r="F13" s="79"/>
      <c r="G13" s="80"/>
      <c r="H13" s="81"/>
      <c r="I13" s="82"/>
      <c r="J13" s="83">
        <f>J12</f>
        <v>0.9</v>
      </c>
      <c r="K13" s="56"/>
      <c r="L13" s="56"/>
      <c r="M13" s="57">
        <f>M12</f>
        <v>0.988984357788059</v>
      </c>
      <c r="N13" s="81"/>
      <c r="O13" s="82"/>
      <c r="P13" s="59">
        <f>P12</f>
        <v>1</v>
      </c>
      <c r="Q13" s="61"/>
      <c r="R13" s="61"/>
      <c r="S13" s="59">
        <f>S12</f>
        <v>0.6886750223813787</v>
      </c>
      <c r="T13" s="62"/>
      <c r="U13" s="63"/>
      <c r="V13" s="64" t="s">
        <v>33</v>
      </c>
      <c r="W13" s="63"/>
      <c r="X13" s="63"/>
      <c r="Y13" s="64" t="s">
        <v>33</v>
      </c>
      <c r="Z13" s="138"/>
      <c r="AA13" s="138"/>
      <c r="AB13" s="140"/>
      <c r="AC13" s="99"/>
      <c r="AD13" s="65"/>
      <c r="AE13" s="66"/>
      <c r="AF13" s="131"/>
      <c r="AG13" s="133"/>
    </row>
    <row r="14" spans="1:33" ht="19.5" customHeight="1">
      <c r="A14" s="29">
        <v>819</v>
      </c>
      <c r="B14" s="134">
        <v>819</v>
      </c>
      <c r="C14" s="136" t="s">
        <v>37</v>
      </c>
      <c r="D14" s="130">
        <v>5</v>
      </c>
      <c r="E14" s="30">
        <f>J15+M15+P15+S15</f>
        <v>3.5716829919857522</v>
      </c>
      <c r="F14" s="67">
        <v>4</v>
      </c>
      <c r="G14" s="31">
        <f>E14/F14</f>
        <v>0.8929207479964381</v>
      </c>
      <c r="H14" s="93">
        <v>0</v>
      </c>
      <c r="I14" s="94">
        <v>10</v>
      </c>
      <c r="J14" s="34">
        <f>1-H14/I14</f>
        <v>1</v>
      </c>
      <c r="K14" s="35">
        <v>0</v>
      </c>
      <c r="L14" s="35">
        <v>16040</v>
      </c>
      <c r="M14" s="36">
        <f>1-K14/L14</f>
        <v>1</v>
      </c>
      <c r="N14" s="93">
        <v>0</v>
      </c>
      <c r="O14" s="100">
        <v>6</v>
      </c>
      <c r="P14" s="38">
        <f>1-N14/O14</f>
        <v>1</v>
      </c>
      <c r="Q14" s="73">
        <v>1926</v>
      </c>
      <c r="R14" s="74">
        <v>3369</v>
      </c>
      <c r="S14" s="41">
        <f>Q14/R14</f>
        <v>0.5716829919857525</v>
      </c>
      <c r="T14" s="42" t="s">
        <v>33</v>
      </c>
      <c r="U14" s="43" t="s">
        <v>33</v>
      </c>
      <c r="V14" s="44" t="s">
        <v>33</v>
      </c>
      <c r="W14" s="43" t="s">
        <v>33</v>
      </c>
      <c r="X14" s="43" t="s">
        <v>33</v>
      </c>
      <c r="Y14" s="47" t="s">
        <v>33</v>
      </c>
      <c r="Z14" s="137">
        <f>J15+M15+P15+S15</f>
        <v>3.5716829919857522</v>
      </c>
      <c r="AA14" s="137">
        <v>4</v>
      </c>
      <c r="AB14" s="139">
        <f>Z14/AA14</f>
        <v>0.8929207479964381</v>
      </c>
      <c r="AC14" s="48"/>
      <c r="AD14" s="78"/>
      <c r="AE14" s="49"/>
      <c r="AF14" s="130"/>
      <c r="AG14" s="132"/>
    </row>
    <row r="15" spans="1:33" ht="19.5" customHeight="1">
      <c r="A15" s="29"/>
      <c r="B15" s="135"/>
      <c r="C15" s="136"/>
      <c r="D15" s="131"/>
      <c r="E15" s="79"/>
      <c r="F15" s="79"/>
      <c r="G15" s="80"/>
      <c r="H15" s="53"/>
      <c r="I15" s="54"/>
      <c r="J15" s="55">
        <f>J14</f>
        <v>1</v>
      </c>
      <c r="K15" s="56"/>
      <c r="L15" s="56"/>
      <c r="M15" s="57">
        <f>M14</f>
        <v>1</v>
      </c>
      <c r="N15" s="53"/>
      <c r="O15" s="58"/>
      <c r="P15" s="59">
        <f>P14</f>
        <v>1</v>
      </c>
      <c r="Q15" s="60"/>
      <c r="R15" s="61"/>
      <c r="S15" s="59">
        <f>S14</f>
        <v>0.5716829919857525</v>
      </c>
      <c r="T15" s="62"/>
      <c r="U15" s="63"/>
      <c r="V15" s="64" t="s">
        <v>33</v>
      </c>
      <c r="W15" s="63"/>
      <c r="X15" s="63"/>
      <c r="Y15" s="64" t="s">
        <v>33</v>
      </c>
      <c r="Z15" s="138"/>
      <c r="AA15" s="138"/>
      <c r="AB15" s="140"/>
      <c r="AC15" s="91"/>
      <c r="AD15" s="65"/>
      <c r="AE15" s="92"/>
      <c r="AF15" s="131"/>
      <c r="AG15" s="133"/>
    </row>
    <row r="16" spans="1:33" ht="19.5" customHeight="1">
      <c r="A16" s="29">
        <v>808</v>
      </c>
      <c r="B16" s="134">
        <v>808</v>
      </c>
      <c r="C16" s="136" t="s">
        <v>38</v>
      </c>
      <c r="D16" s="130">
        <v>6</v>
      </c>
      <c r="E16" s="30">
        <f>J17+M17+P17+S17</f>
        <v>3.4442305633372836</v>
      </c>
      <c r="F16" s="67">
        <v>4</v>
      </c>
      <c r="G16" s="31">
        <f>E16/F16</f>
        <v>0.8610576408343209</v>
      </c>
      <c r="H16" s="68">
        <v>2</v>
      </c>
      <c r="I16" s="69">
        <v>10</v>
      </c>
      <c r="J16" s="36">
        <f>1-H16/I16</f>
        <v>0.8</v>
      </c>
      <c r="K16" s="35">
        <v>25</v>
      </c>
      <c r="L16" s="35">
        <v>4553</v>
      </c>
      <c r="M16" s="36">
        <f>1-K16/L16</f>
        <v>0.9945091148693169</v>
      </c>
      <c r="N16" s="68">
        <v>0</v>
      </c>
      <c r="O16" s="69">
        <v>6</v>
      </c>
      <c r="P16" s="38">
        <f>1-N16/O16</f>
        <v>1</v>
      </c>
      <c r="Q16" s="73">
        <v>933</v>
      </c>
      <c r="R16" s="74">
        <v>1436</v>
      </c>
      <c r="S16" s="41">
        <f>Q16/R16</f>
        <v>0.6497214484679665</v>
      </c>
      <c r="T16" s="42" t="s">
        <v>33</v>
      </c>
      <c r="U16" s="43" t="s">
        <v>33</v>
      </c>
      <c r="V16" s="44" t="s">
        <v>33</v>
      </c>
      <c r="W16" s="43" t="s">
        <v>33</v>
      </c>
      <c r="X16" s="43" t="s">
        <v>33</v>
      </c>
      <c r="Y16" s="47" t="s">
        <v>33</v>
      </c>
      <c r="Z16" s="137">
        <f>J17+M17+P17+S17</f>
        <v>3.4442305633372836</v>
      </c>
      <c r="AA16" s="137">
        <v>4</v>
      </c>
      <c r="AB16" s="139">
        <f>Z16/AA16</f>
        <v>0.8610576408343209</v>
      </c>
      <c r="AC16" s="48"/>
      <c r="AD16" s="48"/>
      <c r="AE16" s="49"/>
      <c r="AF16" s="130"/>
      <c r="AG16" s="132"/>
    </row>
    <row r="17" spans="1:33" ht="19.5" customHeight="1">
      <c r="A17" s="29"/>
      <c r="B17" s="135"/>
      <c r="C17" s="136"/>
      <c r="D17" s="131"/>
      <c r="E17" s="79"/>
      <c r="F17" s="79"/>
      <c r="G17" s="80"/>
      <c r="H17" s="81"/>
      <c r="I17" s="82"/>
      <c r="J17" s="83">
        <f>J16</f>
        <v>0.8</v>
      </c>
      <c r="K17" s="56"/>
      <c r="L17" s="56"/>
      <c r="M17" s="57">
        <f>M16</f>
        <v>0.9945091148693169</v>
      </c>
      <c r="N17" s="81"/>
      <c r="O17" s="82"/>
      <c r="P17" s="59">
        <f>P16</f>
        <v>1</v>
      </c>
      <c r="Q17" s="60"/>
      <c r="R17" s="61"/>
      <c r="S17" s="59">
        <f>S16</f>
        <v>0.6497214484679665</v>
      </c>
      <c r="T17" s="62"/>
      <c r="U17" s="63"/>
      <c r="V17" s="64" t="s">
        <v>33</v>
      </c>
      <c r="W17" s="63"/>
      <c r="X17" s="63"/>
      <c r="Y17" s="64" t="s">
        <v>33</v>
      </c>
      <c r="Z17" s="138"/>
      <c r="AA17" s="138"/>
      <c r="AB17" s="140"/>
      <c r="AC17" s="91"/>
      <c r="AD17" s="65"/>
      <c r="AE17" s="92"/>
      <c r="AF17" s="131"/>
      <c r="AG17" s="133"/>
    </row>
    <row r="18" spans="1:33" ht="19.5" customHeight="1">
      <c r="A18" s="29">
        <v>804</v>
      </c>
      <c r="B18" s="134">
        <v>804</v>
      </c>
      <c r="C18" s="136" t="s">
        <v>39</v>
      </c>
      <c r="D18" s="130">
        <v>7</v>
      </c>
      <c r="E18" s="30">
        <f>J19+M19+P19+S19</f>
        <v>3.4431685308818825</v>
      </c>
      <c r="F18" s="67">
        <v>4</v>
      </c>
      <c r="G18" s="31">
        <f>E18/F18</f>
        <v>0.8607921327204706</v>
      </c>
      <c r="H18" s="93">
        <v>2</v>
      </c>
      <c r="I18" s="94">
        <v>10</v>
      </c>
      <c r="J18" s="34">
        <f>1-H18/I18</f>
        <v>0.8</v>
      </c>
      <c r="K18" s="35">
        <v>1611</v>
      </c>
      <c r="L18" s="35">
        <v>8692</v>
      </c>
      <c r="M18" s="36">
        <f>1-K18/L18</f>
        <v>0.8146571560055224</v>
      </c>
      <c r="N18" s="93">
        <v>1</v>
      </c>
      <c r="O18" s="94">
        <v>6</v>
      </c>
      <c r="P18" s="38">
        <f>1-N18/O18</f>
        <v>0.8333333333333334</v>
      </c>
      <c r="Q18" s="74">
        <v>2683</v>
      </c>
      <c r="R18" s="74">
        <v>2696</v>
      </c>
      <c r="S18" s="41">
        <f>Q18/R18</f>
        <v>0.9951780415430267</v>
      </c>
      <c r="T18" s="42" t="s">
        <v>33</v>
      </c>
      <c r="U18" s="43" t="s">
        <v>33</v>
      </c>
      <c r="V18" s="47" t="s">
        <v>33</v>
      </c>
      <c r="W18" s="43" t="s">
        <v>33</v>
      </c>
      <c r="X18" s="43" t="s">
        <v>33</v>
      </c>
      <c r="Y18" s="47" t="s">
        <v>33</v>
      </c>
      <c r="Z18" s="137">
        <f>J19+M19+P19+S19</f>
        <v>3.4431685308818825</v>
      </c>
      <c r="AA18" s="137">
        <v>4</v>
      </c>
      <c r="AB18" s="139">
        <f>Z18/AA18</f>
        <v>0.8607921327204706</v>
      </c>
      <c r="AC18" s="48"/>
      <c r="AD18" s="78"/>
      <c r="AE18" s="49"/>
      <c r="AF18" s="130"/>
      <c r="AG18" s="132"/>
    </row>
    <row r="19" spans="1:33" ht="19.5" customHeight="1">
      <c r="A19" s="29"/>
      <c r="B19" s="135"/>
      <c r="C19" s="136"/>
      <c r="D19" s="131"/>
      <c r="E19" s="79"/>
      <c r="F19" s="79"/>
      <c r="G19" s="80"/>
      <c r="H19" s="53"/>
      <c r="I19" s="54"/>
      <c r="J19" s="55">
        <f>J18</f>
        <v>0.8</v>
      </c>
      <c r="K19" s="56"/>
      <c r="L19" s="56"/>
      <c r="M19" s="57">
        <f>M18</f>
        <v>0.8146571560055224</v>
      </c>
      <c r="N19" s="53"/>
      <c r="O19" s="54"/>
      <c r="P19" s="59">
        <f>P18</f>
        <v>0.8333333333333334</v>
      </c>
      <c r="Q19" s="61"/>
      <c r="R19" s="61"/>
      <c r="S19" s="59">
        <f>S18</f>
        <v>0.9951780415430267</v>
      </c>
      <c r="T19" s="62"/>
      <c r="U19" s="63"/>
      <c r="V19" s="64" t="s">
        <v>33</v>
      </c>
      <c r="W19" s="63"/>
      <c r="X19" s="63"/>
      <c r="Y19" s="64" t="s">
        <v>33</v>
      </c>
      <c r="Z19" s="138"/>
      <c r="AA19" s="138"/>
      <c r="AB19" s="140"/>
      <c r="AC19" s="91"/>
      <c r="AD19" s="65"/>
      <c r="AE19" s="92"/>
      <c r="AF19" s="131"/>
      <c r="AG19" s="133"/>
    </row>
    <row r="20" spans="2:31" ht="19.5" customHeight="1">
      <c r="B20" s="134">
        <v>812</v>
      </c>
      <c r="C20" s="136" t="s">
        <v>40</v>
      </c>
      <c r="D20" s="130">
        <v>8</v>
      </c>
      <c r="E20" s="30">
        <f>J21+M21+P21+S21</f>
        <v>3.3842502517836985</v>
      </c>
      <c r="F20" s="67">
        <v>4</v>
      </c>
      <c r="G20" s="31">
        <f>E20/F20</f>
        <v>0.8460625629459246</v>
      </c>
      <c r="H20" s="68">
        <v>5</v>
      </c>
      <c r="I20" s="69">
        <v>10</v>
      </c>
      <c r="J20" s="36">
        <f>1-H20/I20</f>
        <v>0.5</v>
      </c>
      <c r="K20" s="35">
        <v>130</v>
      </c>
      <c r="L20" s="35">
        <v>37143</v>
      </c>
      <c r="M20" s="36">
        <f>1-K20/L20</f>
        <v>0.9965000134614866</v>
      </c>
      <c r="N20" s="68">
        <v>0</v>
      </c>
      <c r="O20" s="69">
        <v>6</v>
      </c>
      <c r="P20" s="38">
        <f>1-N20/O20</f>
        <v>1</v>
      </c>
      <c r="Q20" s="73">
        <v>14900</v>
      </c>
      <c r="R20" s="74">
        <v>16784</v>
      </c>
      <c r="S20" s="41">
        <f>Q20/R20</f>
        <v>0.8877502383222117</v>
      </c>
      <c r="T20" s="42" t="s">
        <v>33</v>
      </c>
      <c r="U20" s="43" t="s">
        <v>33</v>
      </c>
      <c r="V20" s="44" t="s">
        <v>33</v>
      </c>
      <c r="W20" s="43" t="s">
        <v>33</v>
      </c>
      <c r="X20" s="43" t="s">
        <v>33</v>
      </c>
      <c r="Y20" s="47" t="s">
        <v>33</v>
      </c>
      <c r="Z20" s="137">
        <f>J21+M21+P21+S21</f>
        <v>3.3842502517836985</v>
      </c>
      <c r="AA20" s="137">
        <v>4</v>
      </c>
      <c r="AB20" s="139">
        <f>Z20/AA20</f>
        <v>0.8460625629459246</v>
      </c>
      <c r="AC20" s="48"/>
      <c r="AD20" s="78"/>
      <c r="AE20" s="49"/>
    </row>
    <row r="21" spans="2:31" ht="19.5" customHeight="1">
      <c r="B21" s="135"/>
      <c r="C21" s="136"/>
      <c r="D21" s="131"/>
      <c r="E21" s="79"/>
      <c r="F21" s="79"/>
      <c r="G21" s="80"/>
      <c r="H21" s="81"/>
      <c r="I21" s="82"/>
      <c r="J21" s="83">
        <f>J20</f>
        <v>0.5</v>
      </c>
      <c r="K21" s="56"/>
      <c r="L21" s="56"/>
      <c r="M21" s="57">
        <f>M20</f>
        <v>0.9965000134614866</v>
      </c>
      <c r="N21" s="81"/>
      <c r="O21" s="82"/>
      <c r="P21" s="59">
        <f>P20</f>
        <v>1</v>
      </c>
      <c r="Q21" s="60"/>
      <c r="R21" s="61"/>
      <c r="S21" s="59">
        <f>S20</f>
        <v>0.8877502383222117</v>
      </c>
      <c r="T21" s="62"/>
      <c r="U21" s="63"/>
      <c r="V21" s="64" t="s">
        <v>33</v>
      </c>
      <c r="W21" s="63"/>
      <c r="X21" s="63"/>
      <c r="Y21" s="64" t="s">
        <v>33</v>
      </c>
      <c r="Z21" s="138"/>
      <c r="AA21" s="138"/>
      <c r="AB21" s="140"/>
      <c r="AC21" s="91"/>
      <c r="AD21" s="65"/>
      <c r="AE21" s="92"/>
    </row>
    <row r="22" spans="2:31" ht="19.5" customHeight="1">
      <c r="B22" s="134">
        <v>806</v>
      </c>
      <c r="C22" s="136" t="s">
        <v>41</v>
      </c>
      <c r="D22" s="130">
        <v>9</v>
      </c>
      <c r="E22" s="30">
        <f>J23+M23+P23+S23+V23</f>
        <v>4.169895880578178</v>
      </c>
      <c r="F22" s="67">
        <v>5</v>
      </c>
      <c r="G22" s="31">
        <f>E22/F22</f>
        <v>0.8339791761156355</v>
      </c>
      <c r="H22" s="93">
        <v>1</v>
      </c>
      <c r="I22" s="94">
        <v>10</v>
      </c>
      <c r="J22" s="36">
        <f>1-H22/I22</f>
        <v>0.9</v>
      </c>
      <c r="K22" s="35">
        <v>41</v>
      </c>
      <c r="L22" s="35">
        <v>16014</v>
      </c>
      <c r="M22" s="36">
        <f>1-K22/L22</f>
        <v>0.9974397402273011</v>
      </c>
      <c r="N22" s="93">
        <v>0</v>
      </c>
      <c r="O22" s="94">
        <v>6</v>
      </c>
      <c r="P22" s="38">
        <f>1-N22/O22</f>
        <v>1</v>
      </c>
      <c r="Q22" s="73">
        <v>1553</v>
      </c>
      <c r="R22" s="74">
        <v>5700</v>
      </c>
      <c r="S22" s="41">
        <f>Q22/R22</f>
        <v>0.2724561403508772</v>
      </c>
      <c r="T22" s="75">
        <v>1030.49</v>
      </c>
      <c r="U22" s="76">
        <v>1000</v>
      </c>
      <c r="V22" s="47">
        <f>T22/U22-1</f>
        <v>0.030489999999999906</v>
      </c>
      <c r="W22" s="43" t="s">
        <v>33</v>
      </c>
      <c r="X22" s="43" t="s">
        <v>33</v>
      </c>
      <c r="Y22" s="47" t="s">
        <v>33</v>
      </c>
      <c r="Z22" s="137">
        <f>J23+M23+P23+S23</f>
        <v>3.1698958805781783</v>
      </c>
      <c r="AA22" s="137">
        <v>4</v>
      </c>
      <c r="AB22" s="139">
        <f>Z22/AA22</f>
        <v>0.7924739701445446</v>
      </c>
      <c r="AC22" s="48"/>
      <c r="AD22" s="78"/>
      <c r="AE22" s="49"/>
    </row>
    <row r="23" spans="2:31" ht="19.5" customHeight="1">
      <c r="B23" s="135"/>
      <c r="C23" s="136"/>
      <c r="D23" s="131"/>
      <c r="E23" s="79"/>
      <c r="F23" s="79"/>
      <c r="G23" s="80"/>
      <c r="H23" s="53"/>
      <c r="I23" s="54"/>
      <c r="J23" s="59">
        <f>J22</f>
        <v>0.9</v>
      </c>
      <c r="K23" s="56"/>
      <c r="L23" s="56"/>
      <c r="M23" s="57">
        <f>M22</f>
        <v>0.9974397402273011</v>
      </c>
      <c r="N23" s="53"/>
      <c r="O23" s="54"/>
      <c r="P23" s="59">
        <f>P22</f>
        <v>1</v>
      </c>
      <c r="Q23" s="60"/>
      <c r="R23" s="61"/>
      <c r="S23" s="59">
        <f>S22</f>
        <v>0.2724561403508772</v>
      </c>
      <c r="T23" s="62"/>
      <c r="U23" s="63"/>
      <c r="V23" s="64">
        <v>1</v>
      </c>
      <c r="W23" s="63"/>
      <c r="X23" s="63"/>
      <c r="Y23" s="64" t="s">
        <v>33</v>
      </c>
      <c r="Z23" s="138"/>
      <c r="AA23" s="138"/>
      <c r="AB23" s="140"/>
      <c r="AC23" s="91"/>
      <c r="AD23" s="65"/>
      <c r="AE23" s="92"/>
    </row>
    <row r="24" spans="1:33" ht="19.5" customHeight="1">
      <c r="A24" s="29">
        <v>805</v>
      </c>
      <c r="B24" s="134">
        <v>805</v>
      </c>
      <c r="C24" s="136" t="s">
        <v>42</v>
      </c>
      <c r="D24" s="130">
        <v>10</v>
      </c>
      <c r="E24" s="30">
        <f>J25+M25+P25+S25</f>
        <v>3.245360067109074</v>
      </c>
      <c r="F24" s="67">
        <v>4</v>
      </c>
      <c r="G24" s="31">
        <f>E24/F24</f>
        <v>0.8113400167772685</v>
      </c>
      <c r="H24" s="93">
        <v>3</v>
      </c>
      <c r="I24" s="94">
        <v>10</v>
      </c>
      <c r="J24" s="34">
        <f>1-H24/I24</f>
        <v>0.7</v>
      </c>
      <c r="K24" s="35">
        <v>1828</v>
      </c>
      <c r="L24" s="35">
        <v>23441</v>
      </c>
      <c r="M24" s="36">
        <f>1-K24/L24</f>
        <v>0.9220169787978328</v>
      </c>
      <c r="N24" s="93">
        <v>0</v>
      </c>
      <c r="O24" s="94">
        <v>6</v>
      </c>
      <c r="P24" s="38">
        <f>1-N24/O24</f>
        <v>1</v>
      </c>
      <c r="Q24" s="74">
        <v>7242</v>
      </c>
      <c r="R24" s="74">
        <v>11618</v>
      </c>
      <c r="S24" s="41">
        <f>Q24/R24</f>
        <v>0.6233430883112412</v>
      </c>
      <c r="T24" s="42" t="s">
        <v>33</v>
      </c>
      <c r="U24" s="43" t="s">
        <v>33</v>
      </c>
      <c r="V24" s="44" t="s">
        <v>33</v>
      </c>
      <c r="W24" s="43" t="s">
        <v>33</v>
      </c>
      <c r="X24" s="43" t="s">
        <v>33</v>
      </c>
      <c r="Y24" s="47" t="s">
        <v>33</v>
      </c>
      <c r="Z24" s="137">
        <f>J25+M25+P25+S25</f>
        <v>3.245360067109074</v>
      </c>
      <c r="AA24" s="137">
        <v>4</v>
      </c>
      <c r="AB24" s="139">
        <f>Z24/AA24</f>
        <v>0.8113400167772685</v>
      </c>
      <c r="AC24" s="48"/>
      <c r="AD24" s="78"/>
      <c r="AE24" s="49"/>
      <c r="AF24" s="130"/>
      <c r="AG24" s="132"/>
    </row>
    <row r="25" spans="1:33" ht="19.5" customHeight="1">
      <c r="A25" s="29"/>
      <c r="B25" s="135"/>
      <c r="C25" s="136"/>
      <c r="D25" s="131"/>
      <c r="E25" s="79"/>
      <c r="F25" s="79"/>
      <c r="G25" s="80"/>
      <c r="H25" s="53"/>
      <c r="I25" s="54"/>
      <c r="J25" s="55">
        <f>J24</f>
        <v>0.7</v>
      </c>
      <c r="K25" s="56"/>
      <c r="L25" s="56"/>
      <c r="M25" s="57">
        <f>M24</f>
        <v>0.9220169787978328</v>
      </c>
      <c r="N25" s="53"/>
      <c r="O25" s="54"/>
      <c r="P25" s="59">
        <f>P24</f>
        <v>1</v>
      </c>
      <c r="Q25" s="61"/>
      <c r="R25" s="61"/>
      <c r="S25" s="59">
        <f>S24</f>
        <v>0.6233430883112412</v>
      </c>
      <c r="T25" s="62"/>
      <c r="U25" s="63"/>
      <c r="V25" s="64" t="s">
        <v>33</v>
      </c>
      <c r="W25" s="63"/>
      <c r="X25" s="63"/>
      <c r="Y25" s="64" t="s">
        <v>33</v>
      </c>
      <c r="Z25" s="138"/>
      <c r="AA25" s="138"/>
      <c r="AB25" s="140"/>
      <c r="AC25" s="91"/>
      <c r="AD25" s="65"/>
      <c r="AE25" s="92"/>
      <c r="AF25" s="131"/>
      <c r="AG25" s="133"/>
    </row>
    <row r="26" spans="1:33" ht="19.5" customHeight="1">
      <c r="A26" s="29">
        <v>818</v>
      </c>
      <c r="B26" s="134">
        <v>818</v>
      </c>
      <c r="C26" s="136" t="s">
        <v>43</v>
      </c>
      <c r="D26" s="130">
        <v>11</v>
      </c>
      <c r="E26" s="30">
        <f>J27+M27+P27+S27+V27</f>
        <v>3.99579624389667</v>
      </c>
      <c r="F26" s="67">
        <v>5</v>
      </c>
      <c r="G26" s="31">
        <f>E26/F26</f>
        <v>0.799159248779334</v>
      </c>
      <c r="H26" s="93">
        <v>6</v>
      </c>
      <c r="I26" s="94">
        <v>10</v>
      </c>
      <c r="J26" s="34">
        <f>1-H26/I26</f>
        <v>0.4</v>
      </c>
      <c r="K26" s="35">
        <v>766</v>
      </c>
      <c r="L26" s="35">
        <v>214133</v>
      </c>
      <c r="M26" s="36">
        <f>1-K26/L26</f>
        <v>0.9964227839707098</v>
      </c>
      <c r="N26" s="93">
        <v>2</v>
      </c>
      <c r="O26" s="100">
        <v>6</v>
      </c>
      <c r="P26" s="38">
        <f>1-N26/O26</f>
        <v>0.6666666666666667</v>
      </c>
      <c r="Q26" s="73">
        <v>106489</v>
      </c>
      <c r="R26" s="74">
        <v>114172</v>
      </c>
      <c r="S26" s="41">
        <f>Q26/R26</f>
        <v>0.932706793259293</v>
      </c>
      <c r="T26" s="75">
        <v>119.54</v>
      </c>
      <c r="U26" s="76">
        <v>119.54</v>
      </c>
      <c r="V26" s="95">
        <f>1-T26/U26</f>
        <v>0</v>
      </c>
      <c r="W26" s="43" t="s">
        <v>33</v>
      </c>
      <c r="X26" s="43" t="s">
        <v>33</v>
      </c>
      <c r="Y26" s="47" t="s">
        <v>33</v>
      </c>
      <c r="Z26" s="137">
        <f>J27+M27+P27+S27+V27</f>
        <v>3.99579624389667</v>
      </c>
      <c r="AA26" s="137">
        <v>5</v>
      </c>
      <c r="AB26" s="139">
        <f>Z26/AA26</f>
        <v>0.799159248779334</v>
      </c>
      <c r="AC26" s="48"/>
      <c r="AD26" s="48"/>
      <c r="AE26" s="49"/>
      <c r="AF26" s="130"/>
      <c r="AG26" s="132"/>
    </row>
    <row r="27" spans="1:33" ht="19.5" customHeight="1">
      <c r="A27" s="29"/>
      <c r="B27" s="135"/>
      <c r="C27" s="136"/>
      <c r="D27" s="131"/>
      <c r="E27" s="79"/>
      <c r="F27" s="79"/>
      <c r="G27" s="80"/>
      <c r="H27" s="53"/>
      <c r="I27" s="54"/>
      <c r="J27" s="55">
        <f>J26</f>
        <v>0.4</v>
      </c>
      <c r="K27" s="56"/>
      <c r="L27" s="56"/>
      <c r="M27" s="57">
        <f>M26</f>
        <v>0.9964227839707098</v>
      </c>
      <c r="N27" s="53"/>
      <c r="O27" s="58"/>
      <c r="P27" s="59">
        <f>P26</f>
        <v>0.6666666666666667</v>
      </c>
      <c r="Q27" s="60"/>
      <c r="R27" s="61"/>
      <c r="S27" s="59">
        <f>S26</f>
        <v>0.932706793259293</v>
      </c>
      <c r="T27" s="62"/>
      <c r="U27" s="63"/>
      <c r="V27" s="64">
        <v>1</v>
      </c>
      <c r="W27" s="63"/>
      <c r="X27" s="63"/>
      <c r="Y27" s="64" t="s">
        <v>33</v>
      </c>
      <c r="Z27" s="138"/>
      <c r="AA27" s="138"/>
      <c r="AB27" s="140"/>
      <c r="AC27" s="91"/>
      <c r="AD27" s="65"/>
      <c r="AE27" s="92"/>
      <c r="AF27" s="131"/>
      <c r="AG27" s="133"/>
    </row>
    <row r="28" spans="1:33" ht="19.5" customHeight="1">
      <c r="A28" s="29">
        <v>815</v>
      </c>
      <c r="B28" s="134">
        <v>815</v>
      </c>
      <c r="C28" s="136" t="s">
        <v>44</v>
      </c>
      <c r="D28" s="130">
        <v>12</v>
      </c>
      <c r="E28" s="30">
        <f>J29+M29+P29+S29+V29+Y29</f>
        <v>4.777501989895556</v>
      </c>
      <c r="F28" s="67">
        <v>6</v>
      </c>
      <c r="G28" s="31">
        <f>E28/F28</f>
        <v>0.7962503316492593</v>
      </c>
      <c r="H28" s="68">
        <v>22</v>
      </c>
      <c r="I28" s="69">
        <v>10</v>
      </c>
      <c r="J28" s="36">
        <f>1-H28/I28</f>
        <v>-1.2000000000000002</v>
      </c>
      <c r="K28" s="35">
        <v>29768</v>
      </c>
      <c r="L28" s="35">
        <v>3627095</v>
      </c>
      <c r="M28" s="36">
        <f>1-K28/L28</f>
        <v>0.9917928810797622</v>
      </c>
      <c r="N28" s="68">
        <v>1</v>
      </c>
      <c r="O28" s="102">
        <v>6</v>
      </c>
      <c r="P28" s="34">
        <f>1-N28/O28</f>
        <v>0.8333333333333334</v>
      </c>
      <c r="Q28" s="73">
        <v>1874706</v>
      </c>
      <c r="R28" s="74">
        <v>1968452</v>
      </c>
      <c r="S28" s="41">
        <f>Q28/R28</f>
        <v>0.9523757754824603</v>
      </c>
      <c r="T28" s="75">
        <v>1208895.76</v>
      </c>
      <c r="U28" s="76">
        <v>1205992.02</v>
      </c>
      <c r="V28" s="103">
        <f>T28/U28-1</f>
        <v>0.0024077605422296866</v>
      </c>
      <c r="W28" s="77">
        <v>0</v>
      </c>
      <c r="X28" s="75">
        <f>T28</f>
        <v>1208895.76</v>
      </c>
      <c r="Y28" s="95">
        <f>1-W28/X28</f>
        <v>1</v>
      </c>
      <c r="Z28" s="137">
        <f>J29+M29+P29+S29+V29+Y29</f>
        <v>4.777501989895556</v>
      </c>
      <c r="AA28" s="137">
        <v>6</v>
      </c>
      <c r="AB28" s="139">
        <f>Z28/AA28</f>
        <v>0.7962503316492593</v>
      </c>
      <c r="AC28" s="48"/>
      <c r="AD28" s="78"/>
      <c r="AE28" s="49"/>
      <c r="AF28" s="130"/>
      <c r="AG28" s="132"/>
    </row>
    <row r="29" spans="1:33" ht="19.5" customHeight="1">
      <c r="A29" s="29"/>
      <c r="B29" s="135"/>
      <c r="C29" s="136"/>
      <c r="D29" s="131"/>
      <c r="E29" s="79"/>
      <c r="F29" s="79"/>
      <c r="G29" s="80"/>
      <c r="H29" s="81"/>
      <c r="I29" s="82"/>
      <c r="J29" s="83">
        <v>0</v>
      </c>
      <c r="K29" s="56"/>
      <c r="L29" s="56"/>
      <c r="M29" s="57">
        <f>M28</f>
        <v>0.9917928810797622</v>
      </c>
      <c r="N29" s="81"/>
      <c r="O29" s="104"/>
      <c r="P29" s="59">
        <f>P28</f>
        <v>0.8333333333333334</v>
      </c>
      <c r="Q29" s="60"/>
      <c r="R29" s="61"/>
      <c r="S29" s="59">
        <f>S28</f>
        <v>0.9523757754824603</v>
      </c>
      <c r="T29" s="62"/>
      <c r="U29" s="63"/>
      <c r="V29" s="64">
        <v>1</v>
      </c>
      <c r="W29" s="89"/>
      <c r="X29" s="62"/>
      <c r="Y29" s="97">
        <f>Y28</f>
        <v>1</v>
      </c>
      <c r="Z29" s="138"/>
      <c r="AA29" s="138"/>
      <c r="AB29" s="140"/>
      <c r="AC29" s="91"/>
      <c r="AD29" s="65"/>
      <c r="AE29" s="92"/>
      <c r="AF29" s="131"/>
      <c r="AG29" s="133"/>
    </row>
    <row r="30" spans="1:33" ht="19.5" customHeight="1">
      <c r="A30" s="29">
        <v>801</v>
      </c>
      <c r="B30" s="134">
        <v>801</v>
      </c>
      <c r="C30" s="136" t="s">
        <v>45</v>
      </c>
      <c r="D30" s="130">
        <v>13</v>
      </c>
      <c r="E30" s="30">
        <f>J31+M31+P31+S31</f>
        <v>3.141870232788509</v>
      </c>
      <c r="F30" s="67">
        <v>4</v>
      </c>
      <c r="G30" s="31">
        <f>E30/F30</f>
        <v>0.7854675581971272</v>
      </c>
      <c r="H30" s="68">
        <v>4</v>
      </c>
      <c r="I30" s="69">
        <v>10</v>
      </c>
      <c r="J30" s="36">
        <f>1-H30/I30</f>
        <v>0.6</v>
      </c>
      <c r="K30" s="35">
        <v>4880</v>
      </c>
      <c r="L30" s="35">
        <v>16152</v>
      </c>
      <c r="M30" s="36">
        <f>1-K30/L30</f>
        <v>0.6978702327885091</v>
      </c>
      <c r="N30" s="68">
        <v>0</v>
      </c>
      <c r="O30" s="69">
        <v>6</v>
      </c>
      <c r="P30" s="38">
        <f>1-N30/O30</f>
        <v>1</v>
      </c>
      <c r="Q30" s="73">
        <v>4220</v>
      </c>
      <c r="R30" s="74">
        <v>5000</v>
      </c>
      <c r="S30" s="41">
        <f>Q30/R30</f>
        <v>0.844</v>
      </c>
      <c r="T30" s="42" t="s">
        <v>33</v>
      </c>
      <c r="U30" s="43" t="s">
        <v>33</v>
      </c>
      <c r="V30" s="47" t="s">
        <v>33</v>
      </c>
      <c r="W30" s="43" t="s">
        <v>33</v>
      </c>
      <c r="X30" s="43" t="s">
        <v>33</v>
      </c>
      <c r="Y30" s="47" t="s">
        <v>33</v>
      </c>
      <c r="Z30" s="137">
        <f>J31+M31+P31+S31</f>
        <v>3.141870232788509</v>
      </c>
      <c r="AA30" s="137">
        <v>4</v>
      </c>
      <c r="AB30" s="139">
        <f>Z30/AA30</f>
        <v>0.7854675581971272</v>
      </c>
      <c r="AC30" s="48"/>
      <c r="AD30" s="78"/>
      <c r="AE30" s="49"/>
      <c r="AF30" s="130"/>
      <c r="AG30" s="132"/>
    </row>
    <row r="31" spans="1:33" ht="19.5" customHeight="1">
      <c r="A31" s="29"/>
      <c r="B31" s="135"/>
      <c r="C31" s="136"/>
      <c r="D31" s="131"/>
      <c r="E31" s="79"/>
      <c r="F31" s="79"/>
      <c r="G31" s="80"/>
      <c r="H31" s="81"/>
      <c r="I31" s="82"/>
      <c r="J31" s="83">
        <f>J30</f>
        <v>0.6</v>
      </c>
      <c r="K31" s="56"/>
      <c r="L31" s="56"/>
      <c r="M31" s="57">
        <f>M30</f>
        <v>0.6978702327885091</v>
      </c>
      <c r="N31" s="81"/>
      <c r="O31" s="82"/>
      <c r="P31" s="59">
        <f>P30</f>
        <v>1</v>
      </c>
      <c r="Q31" s="60"/>
      <c r="R31" s="61"/>
      <c r="S31" s="59">
        <f>S30</f>
        <v>0.844</v>
      </c>
      <c r="T31" s="62"/>
      <c r="U31" s="63"/>
      <c r="V31" s="64" t="s">
        <v>33</v>
      </c>
      <c r="W31" s="63"/>
      <c r="X31" s="63"/>
      <c r="Y31" s="64" t="s">
        <v>33</v>
      </c>
      <c r="Z31" s="138"/>
      <c r="AA31" s="138"/>
      <c r="AB31" s="140"/>
      <c r="AC31" s="91"/>
      <c r="AD31" s="65"/>
      <c r="AE31" s="92"/>
      <c r="AF31" s="131"/>
      <c r="AG31" s="133"/>
    </row>
    <row r="32" spans="1:33" ht="19.5" customHeight="1">
      <c r="A32" s="29">
        <v>807</v>
      </c>
      <c r="B32" s="134">
        <v>807</v>
      </c>
      <c r="C32" s="136" t="s">
        <v>46</v>
      </c>
      <c r="D32" s="130">
        <v>14</v>
      </c>
      <c r="E32" s="30">
        <f>J33+M33+P33+S33</f>
        <v>2.921457009407276</v>
      </c>
      <c r="F32" s="67">
        <v>4</v>
      </c>
      <c r="G32" s="31">
        <f>E32/F32</f>
        <v>0.730364252351819</v>
      </c>
      <c r="H32" s="68">
        <v>7</v>
      </c>
      <c r="I32" s="69">
        <v>10</v>
      </c>
      <c r="J32" s="36">
        <f>1-H32/I32</f>
        <v>0.30000000000000004</v>
      </c>
      <c r="K32" s="35">
        <v>1880</v>
      </c>
      <c r="L32" s="35">
        <v>13512</v>
      </c>
      <c r="M32" s="36">
        <f>1-K32/L32</f>
        <v>0.8608644168146833</v>
      </c>
      <c r="N32" s="68">
        <v>0</v>
      </c>
      <c r="O32" s="69">
        <v>6</v>
      </c>
      <c r="P32" s="38">
        <f>1-N32/O32</f>
        <v>1</v>
      </c>
      <c r="Q32" s="73">
        <v>5134</v>
      </c>
      <c r="R32" s="74">
        <v>6750</v>
      </c>
      <c r="S32" s="41">
        <f>Q32/R32</f>
        <v>0.7605925925925926</v>
      </c>
      <c r="T32" s="42" t="s">
        <v>33</v>
      </c>
      <c r="U32" s="43" t="s">
        <v>33</v>
      </c>
      <c r="V32" s="47" t="s">
        <v>33</v>
      </c>
      <c r="W32" s="43" t="s">
        <v>33</v>
      </c>
      <c r="X32" s="43" t="s">
        <v>33</v>
      </c>
      <c r="Y32" s="47" t="s">
        <v>33</v>
      </c>
      <c r="Z32" s="137">
        <f>J33+M33+P33+S33</f>
        <v>2.921457009407276</v>
      </c>
      <c r="AA32" s="137">
        <v>4</v>
      </c>
      <c r="AB32" s="139">
        <f>Z32/AA32</f>
        <v>0.730364252351819</v>
      </c>
      <c r="AC32" s="105"/>
      <c r="AD32" s="106"/>
      <c r="AE32" s="107"/>
      <c r="AF32" s="130"/>
      <c r="AG32" s="132"/>
    </row>
    <row r="33" spans="1:33" ht="19.5" customHeight="1">
      <c r="A33" s="29"/>
      <c r="B33" s="135"/>
      <c r="C33" s="136"/>
      <c r="D33" s="131"/>
      <c r="E33" s="79"/>
      <c r="F33" s="79"/>
      <c r="G33" s="80"/>
      <c r="H33" s="81"/>
      <c r="I33" s="82"/>
      <c r="J33" s="83">
        <f>J32</f>
        <v>0.30000000000000004</v>
      </c>
      <c r="K33" s="56"/>
      <c r="L33" s="56"/>
      <c r="M33" s="57">
        <f>M32</f>
        <v>0.8608644168146833</v>
      </c>
      <c r="N33" s="81"/>
      <c r="O33" s="82"/>
      <c r="P33" s="59">
        <f>P32</f>
        <v>1</v>
      </c>
      <c r="Q33" s="60"/>
      <c r="R33" s="61"/>
      <c r="S33" s="59">
        <f>S32</f>
        <v>0.7605925925925926</v>
      </c>
      <c r="T33" s="62"/>
      <c r="U33" s="63"/>
      <c r="V33" s="64" t="s">
        <v>33</v>
      </c>
      <c r="W33" s="63"/>
      <c r="X33" s="63"/>
      <c r="Y33" s="64" t="s">
        <v>33</v>
      </c>
      <c r="Z33" s="138"/>
      <c r="AA33" s="138"/>
      <c r="AB33" s="140"/>
      <c r="AC33" s="91"/>
      <c r="AD33" s="65"/>
      <c r="AE33" s="66"/>
      <c r="AF33" s="131"/>
      <c r="AG33" s="133"/>
    </row>
    <row r="34" spans="1:33" ht="19.5" customHeight="1">
      <c r="A34" s="29">
        <v>803</v>
      </c>
      <c r="B34" s="134">
        <v>803</v>
      </c>
      <c r="C34" s="145" t="s">
        <v>47</v>
      </c>
      <c r="D34" s="130">
        <v>15</v>
      </c>
      <c r="E34" s="30">
        <f>J35+M35+P35+S35</f>
        <v>3.3747590979132447</v>
      </c>
      <c r="F34" s="67">
        <v>5</v>
      </c>
      <c r="G34" s="31">
        <f>E34/F34</f>
        <v>0.6749518195826489</v>
      </c>
      <c r="H34" s="68">
        <v>3</v>
      </c>
      <c r="I34" s="69">
        <v>10</v>
      </c>
      <c r="J34" s="36">
        <f>1-H34/I34</f>
        <v>0.7</v>
      </c>
      <c r="K34" s="35">
        <v>739</v>
      </c>
      <c r="L34" s="35">
        <v>21123</v>
      </c>
      <c r="M34" s="36">
        <f>1-K34/L34</f>
        <v>0.9650144392368508</v>
      </c>
      <c r="N34" s="68">
        <v>0</v>
      </c>
      <c r="O34" s="69">
        <v>6</v>
      </c>
      <c r="P34" s="38">
        <f>1-N34/O34</f>
        <v>1</v>
      </c>
      <c r="Q34" s="74">
        <v>8172</v>
      </c>
      <c r="R34" s="74">
        <v>11514</v>
      </c>
      <c r="S34" s="41">
        <f>Q34/R34</f>
        <v>0.7097446586763939</v>
      </c>
      <c r="T34" s="75">
        <v>38.52</v>
      </c>
      <c r="U34" s="76">
        <v>0</v>
      </c>
      <c r="V34" s="44" t="s">
        <v>33</v>
      </c>
      <c r="W34" s="43" t="s">
        <v>33</v>
      </c>
      <c r="X34" s="43" t="s">
        <v>33</v>
      </c>
      <c r="Y34" s="47" t="s">
        <v>33</v>
      </c>
      <c r="Z34" s="137">
        <f>J35+M35+P35+S35+V35</f>
        <v>3.3747590979132447</v>
      </c>
      <c r="AA34" s="137">
        <v>5</v>
      </c>
      <c r="AB34" s="139">
        <f>Z34/AA34</f>
        <v>0.6749518195826489</v>
      </c>
      <c r="AC34" s="108"/>
      <c r="AD34" s="78"/>
      <c r="AE34" s="49"/>
      <c r="AF34" s="130"/>
      <c r="AG34" s="132"/>
    </row>
    <row r="35" spans="1:33" ht="19.5" customHeight="1">
      <c r="A35" s="29"/>
      <c r="B35" s="135"/>
      <c r="C35" s="145"/>
      <c r="D35" s="131"/>
      <c r="E35" s="79"/>
      <c r="F35" s="79"/>
      <c r="G35" s="80"/>
      <c r="H35" s="81"/>
      <c r="I35" s="82"/>
      <c r="J35" s="83">
        <f>J34</f>
        <v>0.7</v>
      </c>
      <c r="K35" s="56"/>
      <c r="L35" s="56"/>
      <c r="M35" s="57">
        <f>M34</f>
        <v>0.9650144392368508</v>
      </c>
      <c r="N35" s="81"/>
      <c r="O35" s="82"/>
      <c r="P35" s="59">
        <f>P34</f>
        <v>1</v>
      </c>
      <c r="Q35" s="61"/>
      <c r="R35" s="61"/>
      <c r="S35" s="59">
        <f>S34</f>
        <v>0.7097446586763939</v>
      </c>
      <c r="T35" s="62"/>
      <c r="U35" s="63"/>
      <c r="V35" s="97">
        <v>0</v>
      </c>
      <c r="W35" s="63"/>
      <c r="X35" s="63"/>
      <c r="Y35" s="64" t="s">
        <v>33</v>
      </c>
      <c r="Z35" s="138"/>
      <c r="AA35" s="138"/>
      <c r="AB35" s="140"/>
      <c r="AC35" s="109"/>
      <c r="AD35" s="65"/>
      <c r="AE35" s="92"/>
      <c r="AF35" s="131"/>
      <c r="AG35" s="133"/>
    </row>
    <row r="36" spans="1:33" ht="19.5" customHeight="1">
      <c r="A36" s="29">
        <v>817</v>
      </c>
      <c r="B36" s="134">
        <v>817</v>
      </c>
      <c r="C36" s="136" t="s">
        <v>48</v>
      </c>
      <c r="D36" s="130">
        <v>16</v>
      </c>
      <c r="E36" s="30">
        <f>J37+M37+P37+S37+V37+Y37</f>
        <v>3.9602956334406514</v>
      </c>
      <c r="F36" s="67">
        <v>6</v>
      </c>
      <c r="G36" s="31">
        <f>E36/F36</f>
        <v>0.6600492722401086</v>
      </c>
      <c r="H36" s="93">
        <v>7</v>
      </c>
      <c r="I36" s="94">
        <v>10</v>
      </c>
      <c r="J36" s="36">
        <f>1-H36/I36</f>
        <v>0.30000000000000004</v>
      </c>
      <c r="K36" s="35">
        <v>2468</v>
      </c>
      <c r="L36" s="35">
        <v>398868</v>
      </c>
      <c r="M36" s="36">
        <f>1-K36/L36</f>
        <v>0.9938124893448459</v>
      </c>
      <c r="N36" s="93">
        <v>2</v>
      </c>
      <c r="O36" s="100">
        <v>6</v>
      </c>
      <c r="P36" s="38">
        <f>1-N36/O36</f>
        <v>0.6666666666666667</v>
      </c>
      <c r="Q36" s="74">
        <v>207021</v>
      </c>
      <c r="R36" s="74">
        <v>207059</v>
      </c>
      <c r="S36" s="41">
        <f>Q36/R36</f>
        <v>0.9998164774291386</v>
      </c>
      <c r="T36" s="75">
        <v>37774.11</v>
      </c>
      <c r="U36" s="76">
        <v>102538.51</v>
      </c>
      <c r="V36" s="95">
        <f>1-T36/U36</f>
        <v>0.6316105041900842</v>
      </c>
      <c r="W36" s="77">
        <v>0</v>
      </c>
      <c r="X36" s="75">
        <f>T36</f>
        <v>37774.11</v>
      </c>
      <c r="Y36" s="95">
        <f>1-W36/X36</f>
        <v>1</v>
      </c>
      <c r="Z36" s="137">
        <f>J37+M37+P37+S37+V37+Y37</f>
        <v>3.9602956334406514</v>
      </c>
      <c r="AA36" s="137">
        <v>6</v>
      </c>
      <c r="AB36" s="139">
        <f>Z36/AA36</f>
        <v>0.6600492722401086</v>
      </c>
      <c r="AC36" s="48"/>
      <c r="AD36" s="78"/>
      <c r="AE36" s="49"/>
      <c r="AF36" s="130"/>
      <c r="AG36" s="132"/>
    </row>
    <row r="37" spans="1:33" ht="19.5" customHeight="1">
      <c r="A37" s="29"/>
      <c r="B37" s="135"/>
      <c r="C37" s="136"/>
      <c r="D37" s="131"/>
      <c r="E37" s="79"/>
      <c r="F37" s="79"/>
      <c r="G37" s="80"/>
      <c r="H37" s="53"/>
      <c r="I37" s="54"/>
      <c r="J37" s="59">
        <f>J36</f>
        <v>0.30000000000000004</v>
      </c>
      <c r="K37" s="56"/>
      <c r="L37" s="56"/>
      <c r="M37" s="57">
        <f>M36</f>
        <v>0.9938124893448459</v>
      </c>
      <c r="N37" s="53"/>
      <c r="O37" s="58"/>
      <c r="P37" s="59">
        <f>P36</f>
        <v>0.6666666666666667</v>
      </c>
      <c r="Q37" s="61"/>
      <c r="R37" s="61"/>
      <c r="S37" s="59">
        <f>S36</f>
        <v>0.9998164774291386</v>
      </c>
      <c r="T37" s="62"/>
      <c r="U37" s="63"/>
      <c r="V37" s="64">
        <v>0</v>
      </c>
      <c r="W37" s="89"/>
      <c r="X37" s="62"/>
      <c r="Y37" s="97">
        <f>Y36</f>
        <v>1</v>
      </c>
      <c r="Z37" s="138"/>
      <c r="AA37" s="138"/>
      <c r="AB37" s="140"/>
      <c r="AC37" s="91"/>
      <c r="AD37" s="65"/>
      <c r="AE37" s="92"/>
      <c r="AF37" s="131"/>
      <c r="AG37" s="133"/>
    </row>
    <row r="38" spans="1:33" ht="19.5" customHeight="1">
      <c r="A38" s="29"/>
      <c r="B38" s="141">
        <v>800</v>
      </c>
      <c r="C38" s="143" t="s">
        <v>49</v>
      </c>
      <c r="D38" s="130">
        <v>17</v>
      </c>
      <c r="E38" s="30">
        <f>J39+M39+P39+S39+V39+Y39</f>
        <v>3.882952161949243</v>
      </c>
      <c r="F38" s="67">
        <v>6</v>
      </c>
      <c r="G38" s="31">
        <f>E38/F38</f>
        <v>0.6471586936582071</v>
      </c>
      <c r="H38" s="110">
        <v>23</v>
      </c>
      <c r="I38" s="37">
        <v>10</v>
      </c>
      <c r="J38" s="36">
        <f>1-H38/I38</f>
        <v>-1.2999999999999998</v>
      </c>
      <c r="K38" s="35">
        <v>4768</v>
      </c>
      <c r="L38" s="35">
        <v>457058</v>
      </c>
      <c r="M38" s="36">
        <f>1-K38/L38</f>
        <v>0.9895680635718005</v>
      </c>
      <c r="N38" s="111">
        <v>0</v>
      </c>
      <c r="O38" s="37">
        <v>6</v>
      </c>
      <c r="P38" s="38">
        <f>1-N38/O38</f>
        <v>1</v>
      </c>
      <c r="Q38" s="39">
        <v>191940</v>
      </c>
      <c r="R38" s="112">
        <v>214846</v>
      </c>
      <c r="S38" s="41">
        <f>Q38/R38</f>
        <v>0.8933840983774425</v>
      </c>
      <c r="T38" s="113">
        <v>14128.15</v>
      </c>
      <c r="U38" s="96">
        <v>10371.29</v>
      </c>
      <c r="V38" s="95">
        <f>T38/U38-1</f>
        <v>0.36223652024000863</v>
      </c>
      <c r="W38" s="77">
        <v>0</v>
      </c>
      <c r="X38" s="114">
        <f>T38</f>
        <v>14128.15</v>
      </c>
      <c r="Y38" s="95">
        <f>1-W38/X38</f>
        <v>1</v>
      </c>
      <c r="Z38" s="137">
        <f>J39+M39+P39+S39+V39+Y39</f>
        <v>3.882952161949243</v>
      </c>
      <c r="AA38" s="137">
        <v>6</v>
      </c>
      <c r="AB38" s="139">
        <f>Z38/AA38</f>
        <v>0.6471586936582071</v>
      </c>
      <c r="AC38" s="48"/>
      <c r="AD38" s="48"/>
      <c r="AE38" s="115"/>
      <c r="AF38" s="130"/>
      <c r="AG38" s="132"/>
    </row>
    <row r="39" spans="1:33" ht="19.5" customHeight="1">
      <c r="A39" s="29">
        <v>800</v>
      </c>
      <c r="B39" s="142"/>
      <c r="C39" s="144"/>
      <c r="D39" s="131"/>
      <c r="E39" s="116"/>
      <c r="F39" s="116"/>
      <c r="G39" s="117"/>
      <c r="H39" s="81"/>
      <c r="I39" s="82"/>
      <c r="J39" s="83">
        <v>0</v>
      </c>
      <c r="K39" s="56"/>
      <c r="L39" s="56"/>
      <c r="M39" s="57">
        <f>M38</f>
        <v>0.9895680635718005</v>
      </c>
      <c r="N39" s="81"/>
      <c r="O39" s="82"/>
      <c r="P39" s="59">
        <f>P38</f>
        <v>1</v>
      </c>
      <c r="Q39" s="118"/>
      <c r="R39" s="118"/>
      <c r="S39" s="59">
        <f>S38</f>
        <v>0.8933840983774425</v>
      </c>
      <c r="T39" s="119"/>
      <c r="U39" s="89"/>
      <c r="V39" s="97">
        <v>0</v>
      </c>
      <c r="W39" s="89"/>
      <c r="X39" s="89"/>
      <c r="Y39" s="97">
        <f>Y38</f>
        <v>1</v>
      </c>
      <c r="Z39" s="138"/>
      <c r="AA39" s="138"/>
      <c r="AB39" s="140"/>
      <c r="AC39" s="91"/>
      <c r="AD39" s="91"/>
      <c r="AE39" s="92"/>
      <c r="AF39" s="131"/>
      <c r="AG39" s="133"/>
    </row>
    <row r="40" spans="1:33" ht="19.5" customHeight="1">
      <c r="A40" s="29">
        <v>816</v>
      </c>
      <c r="B40" s="134">
        <v>816</v>
      </c>
      <c r="C40" s="136" t="s">
        <v>50</v>
      </c>
      <c r="D40" s="130">
        <v>18</v>
      </c>
      <c r="E40" s="30">
        <f>J41+M41+P41+S41+V41+Y41</f>
        <v>3.87429429035285</v>
      </c>
      <c r="F40" s="67">
        <v>6</v>
      </c>
      <c r="G40" s="31">
        <f>E40/F40</f>
        <v>0.6457157150588083</v>
      </c>
      <c r="H40" s="68">
        <v>9</v>
      </c>
      <c r="I40" s="69">
        <v>10</v>
      </c>
      <c r="J40" s="36">
        <f>1-H40/I40</f>
        <v>0.09999999999999998</v>
      </c>
      <c r="K40" s="35">
        <v>21417</v>
      </c>
      <c r="L40" s="35">
        <v>371598</v>
      </c>
      <c r="M40" s="36">
        <f>1-K40/L40</f>
        <v>0.9423651365184957</v>
      </c>
      <c r="N40" s="68">
        <v>8</v>
      </c>
      <c r="O40" s="120">
        <v>6</v>
      </c>
      <c r="P40" s="38">
        <f>1-N40/O40</f>
        <v>-0.33333333333333326</v>
      </c>
      <c r="Q40" s="74">
        <v>141007</v>
      </c>
      <c r="R40" s="74">
        <v>169494</v>
      </c>
      <c r="S40" s="41">
        <f>Q40/R40</f>
        <v>0.8319291538343541</v>
      </c>
      <c r="T40" s="75">
        <v>125643.23</v>
      </c>
      <c r="U40" s="76">
        <v>120128.58</v>
      </c>
      <c r="V40" s="95">
        <f>T40/U40-1</f>
        <v>0.045906228143211214</v>
      </c>
      <c r="W40" s="76">
        <v>0</v>
      </c>
      <c r="X40" s="76">
        <f>T40</f>
        <v>125643.23</v>
      </c>
      <c r="Y40" s="47">
        <f>1-W40/X40</f>
        <v>1</v>
      </c>
      <c r="Z40" s="137">
        <f>J41+M41+P41+S41+V41</f>
        <v>2.87429429035285</v>
      </c>
      <c r="AA40" s="137">
        <v>5</v>
      </c>
      <c r="AB40" s="139">
        <f>Z40/AA40</f>
        <v>0.57485885807057</v>
      </c>
      <c r="AC40" s="48"/>
      <c r="AD40" s="78"/>
      <c r="AE40" s="49"/>
      <c r="AF40" s="130"/>
      <c r="AG40" s="132"/>
    </row>
    <row r="41" spans="1:33" ht="19.5" customHeight="1">
      <c r="A41" s="29"/>
      <c r="B41" s="135"/>
      <c r="C41" s="136"/>
      <c r="D41" s="131"/>
      <c r="E41" s="79"/>
      <c r="F41" s="79"/>
      <c r="G41" s="80"/>
      <c r="H41" s="81"/>
      <c r="I41" s="82"/>
      <c r="J41" s="83">
        <f>J40</f>
        <v>0.09999999999999998</v>
      </c>
      <c r="K41" s="56"/>
      <c r="L41" s="56"/>
      <c r="M41" s="57">
        <f>M40</f>
        <v>0.9423651365184957</v>
      </c>
      <c r="N41" s="81"/>
      <c r="O41" s="104"/>
      <c r="P41" s="59">
        <v>0</v>
      </c>
      <c r="Q41" s="61"/>
      <c r="R41" s="61"/>
      <c r="S41" s="59">
        <f>S40</f>
        <v>0.8319291538343541</v>
      </c>
      <c r="T41" s="62"/>
      <c r="U41" s="63"/>
      <c r="V41" s="64">
        <v>1</v>
      </c>
      <c r="W41" s="63"/>
      <c r="X41" s="63"/>
      <c r="Y41" s="64">
        <f>Y40</f>
        <v>1</v>
      </c>
      <c r="Z41" s="138"/>
      <c r="AA41" s="138"/>
      <c r="AB41" s="140"/>
      <c r="AC41" s="91"/>
      <c r="AD41" s="65"/>
      <c r="AE41" s="92"/>
      <c r="AF41" s="131"/>
      <c r="AG41" s="133"/>
    </row>
    <row r="42" spans="1:33" ht="19.5" customHeight="1">
      <c r="A42" s="29">
        <v>810</v>
      </c>
      <c r="B42" s="134">
        <v>810</v>
      </c>
      <c r="C42" s="136" t="s">
        <v>51</v>
      </c>
      <c r="D42" s="130">
        <v>19</v>
      </c>
      <c r="E42" s="30">
        <f>J43+M43+P43+S43+V43+Y43</f>
        <v>2.6538959722711115</v>
      </c>
      <c r="F42" s="67">
        <v>6</v>
      </c>
      <c r="G42" s="31">
        <f>E42/F42</f>
        <v>0.44231599537851857</v>
      </c>
      <c r="H42" s="93">
        <v>51</v>
      </c>
      <c r="I42" s="94">
        <v>10</v>
      </c>
      <c r="J42" s="36">
        <f>1-H42/I42</f>
        <v>-4.1</v>
      </c>
      <c r="K42" s="35">
        <v>769040</v>
      </c>
      <c r="L42" s="35">
        <v>3297707</v>
      </c>
      <c r="M42" s="36">
        <f>1-K42/L42</f>
        <v>0.7667955339877073</v>
      </c>
      <c r="N42" s="93">
        <v>9</v>
      </c>
      <c r="O42" s="94">
        <v>6</v>
      </c>
      <c r="P42" s="38">
        <f>1-N42/O42</f>
        <v>-0.5</v>
      </c>
      <c r="Q42" s="73">
        <v>933282</v>
      </c>
      <c r="R42" s="74">
        <v>1052059</v>
      </c>
      <c r="S42" s="41">
        <f>Q42/R42</f>
        <v>0.8871004382834042</v>
      </c>
      <c r="T42" s="121">
        <v>268198.71</v>
      </c>
      <c r="U42" s="76">
        <v>444315.66</v>
      </c>
      <c r="V42" s="103">
        <f>1-T42/U42</f>
        <v>0.3963779939694224</v>
      </c>
      <c r="W42" s="76">
        <v>0</v>
      </c>
      <c r="X42" s="76">
        <f>T42</f>
        <v>268198.71</v>
      </c>
      <c r="Y42" s="47">
        <f>1-W42/X42</f>
        <v>1</v>
      </c>
      <c r="Z42" s="137">
        <f>J43+M43+P43+S43+V43</f>
        <v>1.6538959722711115</v>
      </c>
      <c r="AA42" s="137">
        <v>5</v>
      </c>
      <c r="AB42" s="139">
        <f>Z42/AA42</f>
        <v>0.3307791944542223</v>
      </c>
      <c r="AC42" s="48"/>
      <c r="AD42" s="78"/>
      <c r="AE42" s="49"/>
      <c r="AF42" s="130"/>
      <c r="AG42" s="132"/>
    </row>
    <row r="43" spans="1:33" ht="19.5" customHeight="1">
      <c r="A43" s="29"/>
      <c r="B43" s="135"/>
      <c r="C43" s="136"/>
      <c r="D43" s="131"/>
      <c r="E43" s="79"/>
      <c r="F43" s="79"/>
      <c r="G43" s="80"/>
      <c r="H43" s="53"/>
      <c r="I43" s="54"/>
      <c r="J43" s="59">
        <v>0</v>
      </c>
      <c r="K43" s="56"/>
      <c r="L43" s="56"/>
      <c r="M43" s="57">
        <f>M42</f>
        <v>0.7667955339877073</v>
      </c>
      <c r="N43" s="53"/>
      <c r="O43" s="54"/>
      <c r="P43" s="59">
        <v>0</v>
      </c>
      <c r="Q43" s="60"/>
      <c r="R43" s="61"/>
      <c r="S43" s="59">
        <f>S42</f>
        <v>0.8871004382834042</v>
      </c>
      <c r="T43" s="122"/>
      <c r="U43" s="63"/>
      <c r="V43" s="86">
        <v>0</v>
      </c>
      <c r="W43" s="63"/>
      <c r="X43" s="63"/>
      <c r="Y43" s="64">
        <f>Y42</f>
        <v>1</v>
      </c>
      <c r="Z43" s="138"/>
      <c r="AA43" s="138"/>
      <c r="AB43" s="140"/>
      <c r="AC43" s="91"/>
      <c r="AD43" s="65"/>
      <c r="AE43" s="92"/>
      <c r="AF43" s="131"/>
      <c r="AG43" s="133"/>
    </row>
  </sheetData>
  <sheetProtection/>
  <mergeCells count="174">
    <mergeCell ref="A1:AG2"/>
    <mergeCell ref="D3:D4"/>
    <mergeCell ref="E3:E4"/>
    <mergeCell ref="F3:F4"/>
    <mergeCell ref="G3:G4"/>
    <mergeCell ref="H3:J3"/>
    <mergeCell ref="K3:M3"/>
    <mergeCell ref="N3:P3"/>
    <mergeCell ref="Q3:S3"/>
    <mergeCell ref="T3:V3"/>
    <mergeCell ref="B5:C5"/>
    <mergeCell ref="B6:B7"/>
    <mergeCell ref="C6:C7"/>
    <mergeCell ref="D6:D7"/>
    <mergeCell ref="Z6:Z7"/>
    <mergeCell ref="AA6:AA7"/>
    <mergeCell ref="AE3:AE4"/>
    <mergeCell ref="AF3:AG3"/>
    <mergeCell ref="B4:C4"/>
    <mergeCell ref="H4:J4"/>
    <mergeCell ref="K4:M4"/>
    <mergeCell ref="N4:P4"/>
    <mergeCell ref="Q4:S4"/>
    <mergeCell ref="T4:V4"/>
    <mergeCell ref="W4:Y4"/>
    <mergeCell ref="W3:Y3"/>
    <mergeCell ref="Z3:Z4"/>
    <mergeCell ref="AA3:AA4"/>
    <mergeCell ref="AB3:AB4"/>
    <mergeCell ref="AC3:AC4"/>
    <mergeCell ref="AD3:AD4"/>
    <mergeCell ref="AB6:AB7"/>
    <mergeCell ref="AF6:AF7"/>
    <mergeCell ref="AG6:AG7"/>
    <mergeCell ref="B8:B9"/>
    <mergeCell ref="C8:C9"/>
    <mergeCell ref="D8:D9"/>
    <mergeCell ref="Z8:Z9"/>
    <mergeCell ref="AA8:AA9"/>
    <mergeCell ref="AB8:AB9"/>
    <mergeCell ref="AF8:AF9"/>
    <mergeCell ref="AG8:AG9"/>
    <mergeCell ref="B10:B11"/>
    <mergeCell ref="C10:C11"/>
    <mergeCell ref="D10:D11"/>
    <mergeCell ref="Z10:Z11"/>
    <mergeCell ref="AA10:AA11"/>
    <mergeCell ref="AB10:AB11"/>
    <mergeCell ref="AF10:AF11"/>
    <mergeCell ref="AG10:AG11"/>
    <mergeCell ref="AF12:AF13"/>
    <mergeCell ref="AG12:AG13"/>
    <mergeCell ref="B14:B15"/>
    <mergeCell ref="C14:C15"/>
    <mergeCell ref="D14:D15"/>
    <mergeCell ref="Z14:Z15"/>
    <mergeCell ref="AA14:AA15"/>
    <mergeCell ref="AB14:AB15"/>
    <mergeCell ref="AF14:AF15"/>
    <mergeCell ref="AG14:AG15"/>
    <mergeCell ref="B12:B13"/>
    <mergeCell ref="C12:C13"/>
    <mergeCell ref="D12:D13"/>
    <mergeCell ref="Z12:Z13"/>
    <mergeCell ref="AA12:AA13"/>
    <mergeCell ref="AB12:AB13"/>
    <mergeCell ref="AF16:AF17"/>
    <mergeCell ref="AG16:AG17"/>
    <mergeCell ref="B18:B19"/>
    <mergeCell ref="C18:C19"/>
    <mergeCell ref="D18:D19"/>
    <mergeCell ref="Z18:Z19"/>
    <mergeCell ref="AA18:AA19"/>
    <mergeCell ref="AB18:AB19"/>
    <mergeCell ref="AF18:AF19"/>
    <mergeCell ref="AG18:AG19"/>
    <mergeCell ref="B16:B17"/>
    <mergeCell ref="C16:C17"/>
    <mergeCell ref="D16:D17"/>
    <mergeCell ref="Z16:Z17"/>
    <mergeCell ref="AA16:AA17"/>
    <mergeCell ref="AB16:AB17"/>
    <mergeCell ref="B22:B23"/>
    <mergeCell ref="C22:C23"/>
    <mergeCell ref="D22:D23"/>
    <mergeCell ref="Z22:Z23"/>
    <mergeCell ref="AA22:AA23"/>
    <mergeCell ref="AB22:AB23"/>
    <mergeCell ref="B20:B21"/>
    <mergeCell ref="C20:C21"/>
    <mergeCell ref="D20:D21"/>
    <mergeCell ref="Z20:Z21"/>
    <mergeCell ref="AA20:AA21"/>
    <mergeCell ref="AB20:AB21"/>
    <mergeCell ref="AF24:AF25"/>
    <mergeCell ref="AG24:AG25"/>
    <mergeCell ref="B26:B27"/>
    <mergeCell ref="C26:C27"/>
    <mergeCell ref="D26:D27"/>
    <mergeCell ref="Z26:Z27"/>
    <mergeCell ref="AA26:AA27"/>
    <mergeCell ref="AB26:AB27"/>
    <mergeCell ref="AF26:AF27"/>
    <mergeCell ref="AG26:AG27"/>
    <mergeCell ref="B24:B25"/>
    <mergeCell ref="C24:C25"/>
    <mergeCell ref="D24:D25"/>
    <mergeCell ref="Z24:Z25"/>
    <mergeCell ref="AA24:AA25"/>
    <mergeCell ref="AB24:AB25"/>
    <mergeCell ref="AF28:AF29"/>
    <mergeCell ref="AG28:AG29"/>
    <mergeCell ref="B30:B31"/>
    <mergeCell ref="C30:C31"/>
    <mergeCell ref="D30:D31"/>
    <mergeCell ref="Z30:Z31"/>
    <mergeCell ref="AA30:AA31"/>
    <mergeCell ref="AB30:AB31"/>
    <mergeCell ref="AF30:AF31"/>
    <mergeCell ref="AG30:AG31"/>
    <mergeCell ref="B28:B29"/>
    <mergeCell ref="C28:C29"/>
    <mergeCell ref="D28:D29"/>
    <mergeCell ref="Z28:Z29"/>
    <mergeCell ref="AA28:AA29"/>
    <mergeCell ref="AB28:AB29"/>
    <mergeCell ref="AF32:AF33"/>
    <mergeCell ref="AG32:AG33"/>
    <mergeCell ref="B34:B35"/>
    <mergeCell ref="C34:C35"/>
    <mergeCell ref="D34:D35"/>
    <mergeCell ref="Z34:Z35"/>
    <mergeCell ref="AA34:AA35"/>
    <mergeCell ref="AB34:AB35"/>
    <mergeCell ref="AF34:AF35"/>
    <mergeCell ref="AG34:AG35"/>
    <mergeCell ref="B32:B33"/>
    <mergeCell ref="C32:C33"/>
    <mergeCell ref="D32:D33"/>
    <mergeCell ref="Z32:Z33"/>
    <mergeCell ref="AA32:AA33"/>
    <mergeCell ref="AB32:AB33"/>
    <mergeCell ref="AF36:AF37"/>
    <mergeCell ref="AG36:AG37"/>
    <mergeCell ref="B38:B39"/>
    <mergeCell ref="C38:C39"/>
    <mergeCell ref="D38:D39"/>
    <mergeCell ref="Z38:Z39"/>
    <mergeCell ref="AA38:AA39"/>
    <mergeCell ref="AB38:AB39"/>
    <mergeCell ref="AF38:AF39"/>
    <mergeCell ref="AG38:AG39"/>
    <mergeCell ref="B36:B37"/>
    <mergeCell ref="C36:C37"/>
    <mergeCell ref="D36:D37"/>
    <mergeCell ref="Z36:Z37"/>
    <mergeCell ref="AA36:AA37"/>
    <mergeCell ref="AB36:AB37"/>
    <mergeCell ref="AF40:AF41"/>
    <mergeCell ref="AG40:AG41"/>
    <mergeCell ref="B42:B43"/>
    <mergeCell ref="C42:C43"/>
    <mergeCell ref="D42:D43"/>
    <mergeCell ref="Z42:Z43"/>
    <mergeCell ref="AA42:AA43"/>
    <mergeCell ref="AB42:AB43"/>
    <mergeCell ref="AF42:AF43"/>
    <mergeCell ref="AG42:AG43"/>
    <mergeCell ref="B40:B41"/>
    <mergeCell ref="C40:C41"/>
    <mergeCell ref="D40:D41"/>
    <mergeCell ref="Z40:Z41"/>
    <mergeCell ref="AA40:AA41"/>
    <mergeCell ref="AB40:AB41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IoninaEV</dc:creator>
  <cp:keywords/>
  <dc:description/>
  <cp:lastModifiedBy>Ирина Юрьевна Балякина</cp:lastModifiedBy>
  <dcterms:created xsi:type="dcterms:W3CDTF">2013-07-24T06:22:55Z</dcterms:created>
  <dcterms:modified xsi:type="dcterms:W3CDTF">2013-07-24T06:59:43Z</dcterms:modified>
  <cp:category/>
  <cp:version/>
  <cp:contentType/>
  <cp:contentStatus/>
</cp:coreProperties>
</file>