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<sst xmlns="http://schemas.openxmlformats.org/spreadsheetml/2006/main" count="203" uniqueCount="182">
  <si>
    <t>Код   бюджетной классификации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</si>
  <si>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</si>
  <si>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</si>
  <si>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</si>
  <si>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</si>
  <si>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</si>
  <si>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</si>
  <si>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</si>
  <si>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</si>
  <si>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</si>
  <si>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</si>
  <si>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</si>
  <si>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</si>
  <si>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</si>
  <si>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</si>
  <si>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</si>
  <si>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БЕЗВОЗМЕЗДНЫЕ ПОСТУПЛЕНИЯ</t>
  </si>
  <si>
    <t>000 2 00 00000 00 0000 000</t>
  </si>
  <si>
    <t>000 1 08 00000 00 0000 000</t>
  </si>
  <si>
    <t>000 1 12 01000 01 0000 120</t>
  </si>
  <si>
    <t>Налог на имущество организаций</t>
  </si>
  <si>
    <t>000 1 06 02000 02 0000 110</t>
  </si>
  <si>
    <t>000 1 14 00000 00 0000 000</t>
  </si>
  <si>
    <t>000 1 05 02000 02 0000 110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</si>
  <si>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</si>
  <si>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</si>
  <si>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</si>
  <si>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</si>
  <si>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</si>
  <si>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000 1 06 05000 02 0000 110</t>
  </si>
  <si>
    <t>000 1 14 01040 04 0000 410</t>
  </si>
  <si>
    <t>000 1 06 01020 04 0000 110</t>
  </si>
  <si>
    <t>Налог на игорный бизнес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</si>
  <si>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</si>
  <si>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</si>
  <si>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</si>
  <si>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</si>
  <si>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</si>
  <si>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</si>
  <si>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</si>
  <si>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</si>
  <si>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</si>
  <si>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</si>
  <si>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</si>
  <si>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</si>
  <si>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</si>
  <si>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</si>
  <si>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</si>
  <si>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</si>
  <si>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</si>
  <si>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</si>
  <si>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</si>
  <si>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</si>
  <si>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</si>
  <si>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</si>
  <si>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</si>
  <si>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</si>
  <si>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</si>
  <si>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</si>
  <si>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</si>
  <si>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</si>
  <si>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</si>
  <si>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</si>
  <si>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</si>
  <si>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</si>
  <si>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</si>
  <si>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</si>
  <si>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</si>
  <si>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</si>
  <si>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</si>
  <si>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</si>
  <si>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</si>
  <si>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</si>
  <si>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</si>
  <si>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</si>
  <si>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</si>
  <si>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</si>
  <si>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</si>
  <si>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000 1 11 01000 00  0000 120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</si>
  <si>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</si>
  <si>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</si>
  <si>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000 2 02 02000 00 0000 151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</si>
  <si>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</si>
  <si>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</si>
  <si>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000 2 02 03999 04 0000 151</t>
  </si>
  <si>
    <t>000 2 02 04000 00 0000 151</t>
  </si>
  <si>
    <t>000 2 02 04005 04 0000 151</t>
  </si>
  <si>
    <t>000 2 02 04999 04 0000 151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</si>
  <si>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</si>
  <si>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субсидии бюджетам  городских округов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</si>
  <si>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</si>
  <si>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</si>
  <si>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</si>
  <si>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</si>
  <si>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</si>
  <si>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000 2 02 03024 04 0000 151</t>
  </si>
  <si>
    <t>000 2 02 03026 04 0000 151</t>
  </si>
  <si>
    <t>Иные межбюджетные трансферты</t>
  </si>
  <si>
    <t>ВСЕГО</t>
  </si>
  <si>
    <t>Прочие межбюджетные трансферты, передаваемые бюджетам городских округов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</si>
  <si>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</si>
  <si>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</si>
  <si>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</si>
  <si>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</si>
  <si>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</si>
  <si>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</si>
  <si>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</si>
  <si>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</si>
  <si>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Наименование доходов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</si>
  <si>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</si>
  <si>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</si>
  <si>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неналоговые доходы</t>
  </si>
  <si>
    <t>Субвенции бюджетам субъектов Российской Федерации и муниципальных образований</t>
  </si>
  <si>
    <t>Сумма, тыс.руб.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</si>
  <si>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</si>
  <si>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</si>
  <si>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Единый сельскохозяйственный налог </t>
  </si>
  <si>
    <t>000 1 05 03000 01 0000 110</t>
  </si>
  <si>
    <t>Поступления доходов в городской бюджет в 2009 году</t>
  </si>
  <si>
    <t>000 1 14 06012 04 0000 430</t>
  </si>
  <si>
    <t>000 1 14 06024 04 0000 430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</si>
  <si>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</si>
  <si>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</si>
  <si>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</si>
  <si>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</si>
  <si>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</si>
  <si>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</si>
  <si>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</si>
  <si>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000 1 17 08000 01 0000 180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</si>
  <si>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</si>
  <si>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</si>
  <si>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000 2 02 02068 04 0000 151</t>
  </si>
  <si>
    <t>Субсидии  бюджетам городских округов на бюджетные инвестиции для модернизации объектов коммунальной инфраструктуры</t>
  </si>
  <si>
    <t>000 2 02 02078 04 0000 151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</si>
  <si>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 </t>
  </si>
  <si>
    <t>000 2 02 02089 04 0002 151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</si>
  <si>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</si>
  <si>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</si>
  <si>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в том числе: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</si>
  <si>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реализацию социально-экономической целевой программы Архангельской области "Развитие города Архангельска как областного центра Архангельской области" на 2007 – 2010 годы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</si>
  <si>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 – 2012 годы"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</si>
  <si>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</si>
  <si>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</si>
  <si>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</si>
  <si>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</si>
  <si>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</si>
  <si>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</si>
  <si>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на организацию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</si>
  <si>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</si>
  <si>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</si>
  <si>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на организацию и осуществление деятельности по обеспечению полноценным питанием беременных женщин, кормящих матерей, а также  детей в возрасте до трех лет из малоимущих семей, в том числе через специальные пункты питания и магазины, по заключению врачей</t>
  </si>
  <si>
    <t>на организацию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</si>
  <si>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</si>
  <si>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в том числе: на реализацию основных общеобразовательных программ в общеобразовательных учреждениях 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</si>
  <si>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</si>
  <si>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</si>
  <si>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</si>
  <si>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</si>
  <si>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Задолженность и перерасчеты по отмененным налогам, сборам и иным обязательным платежам</t>
  </si>
  <si>
    <t>Субсидии  бюджетам городских округов на комплектование книжных фондов библиотек муниципальных образований</t>
  </si>
  <si>
    <t>в том числе: на обеспечение равной доступности услуг общественного транспорта для отдельных категорий  граждан, оказание мер социальной поддержки которым относится к ведению Российской Федерации и Архангельской области</t>
  </si>
  <si>
    <t>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</si>
  <si>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на бесплатное обеспечение питанием (молоком или кисломолочными напитками) обучающихся начальных (1 - 4) классов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</si>
  <si>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</si>
  <si>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Субвенции бюджетам городских округов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</si>
  <si>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000 2 02 03055 04 0000 151</t>
  </si>
  <si>
    <t>Субвенции бюджетам городских округов на  оказание высокотехнологичной медицинской помощи  гражданам Российской Федерации</t>
  </si>
  <si>
    <t>000 2 02 03049 04 0000 151</t>
  </si>
  <si>
    <t xml:space="preserve">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 </t>
  </si>
  <si>
    <t>на 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</si>
  <si>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 xml:space="preserve">        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</si>
  <si>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        к решению Архангельского</t>
  </si>
  <si>
    <t xml:space="preserve">                                                                                                                         от 17.12.2008 № 805 </t>
  </si>
  <si>
    <t xml:space="preserve">                                                                                                                 "ПРИЛОЖЕНИЕ № 4    </t>
  </si>
  <si>
    <t>".</t>
  </si>
  <si>
    <t>на реализацию долгосрочной целевой программы Архангельской области "Мероприятия по совершенствованию медицинской помощи больным с сосудистыми заболеваниями на 2009 – 2010 годы"</t>
  </si>
  <si>
    <t xml:space="preserve">на возмещение расходов по оказанию помощи семьям, выезжающих с северных территорий </t>
  </si>
  <si>
    <t>Возврат остатков субсидий, субвенций и иных межбюджетных трансфертов, имеющих целевое назначение, прошлых лет</t>
  </si>
  <si>
    <t>Возврат  остатков субсидий,  субвенций и иных межбюджетных трансфертов, имеющих целевое назначение, прошлых лет, из бюджетов городских округов</t>
  </si>
  <si>
    <t>000 1 19 00000 00 0000 000</t>
  </si>
  <si>
    <t xml:space="preserve">000 1 19 04000 04 0000 151   </t>
  </si>
  <si>
    <t xml:space="preserve">          9. Приложение № 4 "Поступления доходов в городской бюджет в 2009 году" изложить в следующей редакции: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</si>
</sst>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47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>
        <color indexed="55"/>
      </right>
      <top style="thin"/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3" fontId="4" fillId="0" borderId="17" xfId="0" applyNumberFormat="1" applyFont="1" applyBorder="1" applyAlignment="1">
      <alignment horizontal="right" wrapText="1"/>
    </xf>
    <xf numFmtId="3" fontId="1" fillId="0" borderId="17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 wrapText="1"/>
    </xf>
    <xf numFmtId="0" fontId="4" fillId="0" borderId="18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6" xfId="0" applyFont="1" applyBorder="1" applyAlignment="1">
      <alignment horizontal="left" vertical="top" wrapText="1" indent="2"/>
    </xf>
    <xf numFmtId="0" fontId="4" fillId="0" borderId="15" xfId="0" applyFont="1" applyBorder="1" applyAlignment="1">
      <alignment horizontal="center"/>
    </xf>
    <xf numFmtId="3" fontId="4" fillId="0" borderId="17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wrapText="1"/>
    </xf>
    <xf numFmtId="3" fontId="1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right" wrapText="1"/>
    </xf>
    <xf numFmtId="0" fontId="6" fillId="0" borderId="22" xfId="0" applyFont="1" applyBorder="1" applyAlignment="1">
      <alignment horizontal="left" vertical="top" wrapText="1"/>
    </xf>
    <xf numFmtId="4" fontId="4" fillId="0" borderId="23" xfId="0" applyNumberFormat="1" applyFont="1" applyBorder="1" applyAlignment="1">
      <alignment horizontal="center" wrapText="1"/>
    </xf>
    <xf numFmtId="3" fontId="4" fillId="0" borderId="24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right" wrapText="1"/>
    </xf>
    <xf numFmtId="0" fontId="5" fillId="0" borderId="16" xfId="0" applyFont="1" applyBorder="1" applyAlignment="1">
      <alignment vertical="top" wrapText="1"/>
    </xf>
    <xf numFmtId="49" fontId="1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right" wrapText="1"/>
    </xf>
    <xf numFmtId="0" fontId="1" fillId="0" borderId="14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16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1" fillId="0" borderId="28" xfId="0" applyFont="1" applyBorder="1" applyAlignment="1">
      <alignment vertical="top" wrapText="1"/>
    </xf>
    <xf numFmtId="0" fontId="0" fillId="0" borderId="28" xfId="0" applyBorder="1" applyAlignment="1">
      <alignment vertical="top"/>
    </xf>
    <xf numFmtId="0" fontId="6" fillId="0" borderId="16" xfId="0" applyFont="1" applyBorder="1" applyAlignment="1">
      <alignment horizontal="left" vertical="top" wrapText="1"/>
    </xf>
    <xf numFmtId="3" fontId="1" fillId="0" borderId="17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left" vertical="top" wrapText="1"/>
    </xf>
    <xf numFmtId="0" fontId="6" fillId="0" borderId="29" xfId="0" applyFont="1" applyBorder="1" applyAlignment="1">
      <alignment/>
    </xf>
    <xf numFmtId="0" fontId="8" fillId="0" borderId="0" xfId="0" applyFont="1" applyAlignment="1">
      <alignment horizontal="center" vertical="top"/>
    </xf>
    <xf numFmtId="0" fontId="1" fillId="0" borderId="30" xfId="0" applyFont="1" applyBorder="1" applyAlignment="1">
      <alignment horizontal="left" vertical="top" wrapText="1" indent="2"/>
    </xf>
    <xf numFmtId="3" fontId="1" fillId="0" borderId="31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28" xfId="0" applyFont="1" applyBorder="1" applyAlignment="1">
      <alignment vertical="top" wrapText="1"/>
    </xf>
    <xf numFmtId="0" fontId="1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8" xfId="0" applyFont="1" applyBorder="1" applyAlignment="1">
      <alignment vertical="top" wrapText="1"/>
    </xf>
    <xf numFmtId="3" fontId="1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9" fillId="0" borderId="0" xfId="0" applyFont="1" applyAlignment="1">
      <alignment horizontal="justify" vertical="top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3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7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62.75390625" style="0" customWidth="1"/>
    <col min="2" max="2" width="29.25390625" style="0" customWidth="1"/>
    <col min="3" max="3" width="11.625" style="0" customWidth="1"/>
    <col min="4" max="4" width="1.625" style="0" customWidth="1"/>
  </cols>
  <sheetData>
    <row r="1" spans="1:3" ht="35.25" customHeight="1">
      <c r="A1" s="79" t="s">
        <v>181</v>
      </c>
      <c r="B1" s="79"/>
      <c r="C1" s="79"/>
    </row>
    <row r="3" spans="1:3" ht="17.25" customHeight="1">
      <c r="A3" s="83" t="s">
        <v>173</v>
      </c>
      <c r="B3" s="83"/>
      <c r="C3" s="83"/>
    </row>
    <row r="4" spans="1:3" ht="12" customHeight="1">
      <c r="A4" s="69"/>
      <c r="B4" s="69"/>
      <c r="C4" s="69"/>
    </row>
    <row r="5" spans="1:3" ht="18" customHeight="1">
      <c r="A5" s="84" t="s">
        <v>171</v>
      </c>
      <c r="B5" s="84"/>
      <c r="C5" s="84"/>
    </row>
    <row r="6" spans="1:3" ht="17.25" customHeight="1">
      <c r="A6" s="84" t="s">
        <v>170</v>
      </c>
      <c r="B6" s="84"/>
      <c r="C6" s="84"/>
    </row>
    <row r="7" spans="1:3" ht="17.25" customHeight="1">
      <c r="A7" s="84" t="s">
        <v>172</v>
      </c>
      <c r="B7" s="84"/>
      <c r="C7" s="84"/>
    </row>
    <row r="8" spans="1:3" ht="12" customHeight="1">
      <c r="A8" s="5"/>
      <c r="B8" s="5"/>
      <c r="C8" s="5"/>
    </row>
    <row r="9" spans="1:3" ht="16.5">
      <c r="A9" s="81" t="s">
        <v>118</v>
      </c>
      <c r="B9" s="82"/>
      <c r="C9" s="82"/>
    </row>
    <row r="10" spans="1:3" ht="12.75" customHeight="1">
      <c r="A10" s="2"/>
      <c r="B10" s="1"/>
      <c r="C10" s="1"/>
    </row>
    <row r="11" spans="1:3" ht="30" customHeight="1">
      <c r="A11" s="32" t="s">
        <v>108</v>
      </c>
      <c r="B11" s="33" t="s">
        <v>0</v>
      </c>
      <c r="C11" s="34" t="s">
        <v>113</v>
      </c>
    </row>
    <row r="12" spans="1:3" ht="12.75" customHeight="1">
      <c r="A12" s="7">
        <v>1</v>
      </c>
      <c r="B12" s="8">
        <v>2</v>
      </c>
      <c r="C12" s="6">
        <v>3</v>
      </c>
    </row>
    <row r="13" spans="1:3" ht="15.75" customHeight="1">
      <c r="A13" s="36" t="s">
        <v>154</v>
      </c>
      <c r="B13" s="37" t="s">
        <v>3</v>
      </c>
      <c r="C13" s="38">
        <f>C14+C17+C22+C28+C33+C38+C51+C54+C57+C63+C74+C78</f>
        <v>4482375</v>
      </c>
    </row>
    <row r="14" spans="1:3" ht="15.75" customHeight="1">
      <c r="A14" s="41" t="s">
        <v>100</v>
      </c>
      <c r="B14" s="39" t="s">
        <v>4</v>
      </c>
      <c r="C14" s="40">
        <f>SUM(C15)</f>
        <v>2502129</v>
      </c>
    </row>
    <row r="15" spans="1:3" ht="16.5" customHeight="1">
      <c r="A15" s="31" t="s">
        <v>1</v>
      </c>
      <c r="B15" s="42" t="s">
        <v>5</v>
      </c>
      <c r="C15" s="43">
        <f>3400000-944900+47029</f>
        <v>2502129</v>
      </c>
    </row>
    <row r="16" spans="1:3" ht="12" customHeight="1">
      <c r="A16" s="31"/>
      <c r="B16" s="42"/>
      <c r="C16" s="43"/>
    </row>
    <row r="17" spans="1:3" ht="16.5" customHeight="1">
      <c r="A17" s="41" t="s">
        <v>101</v>
      </c>
      <c r="B17" s="39" t="s">
        <v>6</v>
      </c>
      <c r="C17" s="44">
        <f>SUM(C18:C20)</f>
        <v>552130</v>
      </c>
    </row>
    <row r="18" spans="1:3" ht="31.5" customHeight="1">
      <c r="A18" s="31" t="s">
        <v>90</v>
      </c>
      <c r="B18" s="42" t="s">
        <v>33</v>
      </c>
      <c r="C18" s="35">
        <f>397400-61800</f>
        <v>335600</v>
      </c>
    </row>
    <row r="19" spans="1:3" ht="32.25" customHeight="1">
      <c r="A19" s="31" t="s">
        <v>2</v>
      </c>
      <c r="B19" s="42" t="s">
        <v>23</v>
      </c>
      <c r="C19" s="35">
        <v>216500</v>
      </c>
    </row>
    <row r="20" spans="1:3" ht="15.75" customHeight="1">
      <c r="A20" s="31" t="s">
        <v>116</v>
      </c>
      <c r="B20" s="42" t="s">
        <v>117</v>
      </c>
      <c r="C20" s="35">
        <v>30</v>
      </c>
    </row>
    <row r="21" spans="1:3" ht="12" customHeight="1">
      <c r="A21" s="31"/>
      <c r="B21" s="42"/>
      <c r="C21" s="35"/>
    </row>
    <row r="22" spans="1:3" ht="15.75" customHeight="1">
      <c r="A22" s="41" t="s">
        <v>102</v>
      </c>
      <c r="B22" s="39" t="s">
        <v>7</v>
      </c>
      <c r="C22" s="40">
        <f>SUM(C23:C26)</f>
        <v>537870</v>
      </c>
    </row>
    <row r="23" spans="1:3" ht="47.25">
      <c r="A23" s="31" t="s">
        <v>34</v>
      </c>
      <c r="B23" s="42" t="s">
        <v>31</v>
      </c>
      <c r="C23" s="35">
        <v>32470</v>
      </c>
    </row>
    <row r="24" spans="1:3" ht="16.5" customHeight="1">
      <c r="A24" s="31" t="s">
        <v>20</v>
      </c>
      <c r="B24" s="42" t="s">
        <v>21</v>
      </c>
      <c r="C24" s="43">
        <v>335000</v>
      </c>
    </row>
    <row r="25" spans="1:3" ht="15.75">
      <c r="A25" s="31" t="s">
        <v>32</v>
      </c>
      <c r="B25" s="42" t="s">
        <v>29</v>
      </c>
      <c r="C25" s="43">
        <v>400</v>
      </c>
    </row>
    <row r="26" spans="1:3" ht="15.75">
      <c r="A26" s="31" t="s">
        <v>8</v>
      </c>
      <c r="B26" s="42" t="s">
        <v>24</v>
      </c>
      <c r="C26" s="43">
        <v>170000</v>
      </c>
    </row>
    <row r="27" spans="1:3" ht="12" customHeight="1">
      <c r="A27" s="45"/>
      <c r="B27" s="42"/>
      <c r="C27" s="35"/>
    </row>
    <row r="28" spans="1:3" ht="17.25" customHeight="1">
      <c r="A28" s="41" t="s">
        <v>103</v>
      </c>
      <c r="B28" s="39" t="s">
        <v>18</v>
      </c>
      <c r="C28" s="40">
        <f>SUM(C29:C31)</f>
        <v>47900</v>
      </c>
    </row>
    <row r="29" spans="1:3" ht="48.75" customHeight="1">
      <c r="A29" s="31" t="s">
        <v>155</v>
      </c>
      <c r="B29" s="42" t="s">
        <v>35</v>
      </c>
      <c r="C29" s="35">
        <v>27300</v>
      </c>
    </row>
    <row r="30" spans="1:3" ht="95.25" customHeight="1">
      <c r="A30" s="31" t="s">
        <v>36</v>
      </c>
      <c r="B30" s="42" t="s">
        <v>37</v>
      </c>
      <c r="C30" s="35">
        <v>20520</v>
      </c>
    </row>
    <row r="31" spans="1:3" ht="32.25" customHeight="1">
      <c r="A31" s="31" t="s">
        <v>58</v>
      </c>
      <c r="B31" s="42" t="s">
        <v>38</v>
      </c>
      <c r="C31" s="35">
        <v>80</v>
      </c>
    </row>
    <row r="32" spans="1:3" ht="12" customHeight="1">
      <c r="A32" s="45"/>
      <c r="B32" s="42"/>
      <c r="C32" s="43"/>
    </row>
    <row r="33" spans="1:3" ht="31.5" customHeight="1">
      <c r="A33" s="41" t="s">
        <v>158</v>
      </c>
      <c r="B33" s="39" t="s">
        <v>39</v>
      </c>
      <c r="C33" s="44">
        <f>SUM(C34:C36)</f>
        <v>1000</v>
      </c>
    </row>
    <row r="34" spans="1:3" ht="32.25" customHeight="1">
      <c r="A34" s="31" t="s">
        <v>59</v>
      </c>
      <c r="B34" s="46" t="s">
        <v>64</v>
      </c>
      <c r="C34" s="35">
        <v>300</v>
      </c>
    </row>
    <row r="35" spans="1:3" ht="31.5" customHeight="1">
      <c r="A35" s="31" t="s">
        <v>60</v>
      </c>
      <c r="B35" s="46" t="s">
        <v>63</v>
      </c>
      <c r="C35" s="35">
        <v>300</v>
      </c>
    </row>
    <row r="36" spans="1:3" ht="32.25" customHeight="1">
      <c r="A36" s="18" t="s">
        <v>61</v>
      </c>
      <c r="B36" s="10" t="s">
        <v>62</v>
      </c>
      <c r="C36" s="35">
        <v>400</v>
      </c>
    </row>
    <row r="37" spans="1:3" ht="12" customHeight="1">
      <c r="A37" s="45"/>
      <c r="B37" s="42"/>
      <c r="C37" s="43"/>
    </row>
    <row r="38" spans="1:3" ht="33" customHeight="1">
      <c r="A38" s="41" t="s">
        <v>104</v>
      </c>
      <c r="B38" s="39" t="s">
        <v>9</v>
      </c>
      <c r="C38" s="44">
        <f>SUM(C39,C41,C45,C47)</f>
        <v>506650</v>
      </c>
    </row>
    <row r="39" spans="1:3" s="11" customFormat="1" ht="79.5" customHeight="1">
      <c r="A39" s="31" t="s">
        <v>91</v>
      </c>
      <c r="B39" s="42" t="s">
        <v>78</v>
      </c>
      <c r="C39" s="35">
        <f>SUM(C40)</f>
        <v>2500</v>
      </c>
    </row>
    <row r="40" spans="1:3" s="11" customFormat="1" ht="48.75" customHeight="1">
      <c r="A40" s="31" t="s">
        <v>79</v>
      </c>
      <c r="B40" s="42" t="s">
        <v>80</v>
      </c>
      <c r="C40" s="35">
        <v>2500</v>
      </c>
    </row>
    <row r="41" spans="1:3" ht="79.5" customHeight="1">
      <c r="A41" s="31" t="s">
        <v>65</v>
      </c>
      <c r="B41" s="42" t="s">
        <v>10</v>
      </c>
      <c r="C41" s="35">
        <f>SUM(C42,C43,C44)</f>
        <v>442500</v>
      </c>
    </row>
    <row r="42" spans="1:3" ht="79.5" customHeight="1">
      <c r="A42" s="31" t="s">
        <v>66</v>
      </c>
      <c r="B42" s="42" t="s">
        <v>67</v>
      </c>
      <c r="C42" s="35">
        <v>204000</v>
      </c>
    </row>
    <row r="43" spans="1:3" ht="64.5" customHeight="1">
      <c r="A43" s="31" t="s">
        <v>156</v>
      </c>
      <c r="B43" s="42" t="s">
        <v>68</v>
      </c>
      <c r="C43" s="35">
        <f>40000-12000</f>
        <v>28000</v>
      </c>
    </row>
    <row r="44" spans="1:3" ht="64.5" customHeight="1">
      <c r="A44" s="31" t="s">
        <v>69</v>
      </c>
      <c r="B44" s="42" t="s">
        <v>25</v>
      </c>
      <c r="C44" s="35">
        <f>230000-19500</f>
        <v>210500</v>
      </c>
    </row>
    <row r="45" spans="1:3" ht="33" customHeight="1">
      <c r="A45" s="31" t="s">
        <v>11</v>
      </c>
      <c r="B45" s="42" t="s">
        <v>12</v>
      </c>
      <c r="C45" s="35">
        <f>SUM(C46)</f>
        <v>5000</v>
      </c>
    </row>
    <row r="46" spans="1:3" ht="48.75" customHeight="1">
      <c r="A46" s="31" t="s">
        <v>26</v>
      </c>
      <c r="B46" s="42" t="s">
        <v>27</v>
      </c>
      <c r="C46" s="35">
        <v>5000</v>
      </c>
    </row>
    <row r="47" spans="1:3" ht="80.25" customHeight="1">
      <c r="A47" s="31" t="s">
        <v>70</v>
      </c>
      <c r="B47" s="42" t="s">
        <v>71</v>
      </c>
      <c r="C47" s="35">
        <f>SUM(C48,C49)</f>
        <v>56650</v>
      </c>
    </row>
    <row r="48" spans="1:3" ht="48" customHeight="1">
      <c r="A48" s="31" t="s">
        <v>28</v>
      </c>
      <c r="B48" s="42" t="s">
        <v>72</v>
      </c>
      <c r="C48" s="35">
        <v>850</v>
      </c>
    </row>
    <row r="49" spans="1:3" ht="64.5" customHeight="1">
      <c r="A49" s="31" t="s">
        <v>109</v>
      </c>
      <c r="B49" s="42" t="s">
        <v>73</v>
      </c>
      <c r="C49" s="35">
        <v>55800</v>
      </c>
    </row>
    <row r="50" spans="1:3" ht="12" customHeight="1">
      <c r="A50" s="31"/>
      <c r="B50" s="42"/>
      <c r="C50" s="35"/>
    </row>
    <row r="51" spans="1:3" s="3" customFormat="1" ht="16.5" customHeight="1">
      <c r="A51" s="41" t="s">
        <v>110</v>
      </c>
      <c r="B51" s="39" t="s">
        <v>14</v>
      </c>
      <c r="C51" s="44">
        <f>SUM(C52:C52)</f>
        <v>28200</v>
      </c>
    </row>
    <row r="52" spans="1:3" ht="16.5" customHeight="1">
      <c r="A52" s="31" t="s">
        <v>13</v>
      </c>
      <c r="B52" s="42" t="s">
        <v>19</v>
      </c>
      <c r="C52" s="35">
        <f>38300-10100</f>
        <v>28200</v>
      </c>
    </row>
    <row r="53" spans="1:3" ht="12" customHeight="1">
      <c r="A53" s="31"/>
      <c r="B53" s="42"/>
      <c r="C53" s="35"/>
    </row>
    <row r="54" spans="1:3" s="3" customFormat="1" ht="32.25" customHeight="1">
      <c r="A54" s="41" t="s">
        <v>105</v>
      </c>
      <c r="B54" s="47" t="s">
        <v>74</v>
      </c>
      <c r="C54" s="44">
        <f>SUM(C55)</f>
        <v>1000</v>
      </c>
    </row>
    <row r="55" spans="1:3" ht="48.75" customHeight="1">
      <c r="A55" s="31" t="s">
        <v>75</v>
      </c>
      <c r="B55" s="46" t="s">
        <v>76</v>
      </c>
      <c r="C55" s="35">
        <f>800+200</f>
        <v>1000</v>
      </c>
    </row>
    <row r="56" spans="1:3" ht="12" customHeight="1">
      <c r="A56" s="31"/>
      <c r="B56" s="42"/>
      <c r="C56" s="35"/>
    </row>
    <row r="57" spans="1:3" ht="31.5" customHeight="1">
      <c r="A57" s="41" t="s">
        <v>106</v>
      </c>
      <c r="B57" s="39" t="s">
        <v>22</v>
      </c>
      <c r="C57" s="44">
        <f>SUM(C58:C61)</f>
        <v>248000</v>
      </c>
    </row>
    <row r="58" spans="1:3" ht="33.75" customHeight="1">
      <c r="A58" s="31" t="s">
        <v>40</v>
      </c>
      <c r="B58" s="42" t="s">
        <v>30</v>
      </c>
      <c r="C58" s="35">
        <v>2000</v>
      </c>
    </row>
    <row r="59" spans="1:3" ht="80.25" customHeight="1">
      <c r="A59" s="31" t="s">
        <v>121</v>
      </c>
      <c r="B59" s="42" t="s">
        <v>122</v>
      </c>
      <c r="C59" s="35">
        <f>165000+60000</f>
        <v>225000</v>
      </c>
    </row>
    <row r="60" spans="1:3" ht="49.5" customHeight="1">
      <c r="A60" s="31" t="s">
        <v>77</v>
      </c>
      <c r="B60" s="46" t="s">
        <v>119</v>
      </c>
      <c r="C60" s="35">
        <f>32000-16000</f>
        <v>16000</v>
      </c>
    </row>
    <row r="61" spans="1:3" ht="49.5" customHeight="1">
      <c r="A61" s="31" t="s">
        <v>157</v>
      </c>
      <c r="B61" s="46" t="s">
        <v>120</v>
      </c>
      <c r="C61" s="35">
        <v>5000</v>
      </c>
    </row>
    <row r="62" spans="1:3" ht="12" customHeight="1">
      <c r="A62" s="31"/>
      <c r="B62" s="42"/>
      <c r="C62" s="35"/>
    </row>
    <row r="63" spans="1:3" ht="17.25" customHeight="1">
      <c r="A63" s="41" t="s">
        <v>107</v>
      </c>
      <c r="B63" s="39" t="s">
        <v>15</v>
      </c>
      <c r="C63" s="40">
        <f>SUM(C64:C72)</f>
        <v>60000</v>
      </c>
    </row>
    <row r="64" spans="1:3" ht="31.5" customHeight="1">
      <c r="A64" s="18" t="s">
        <v>56</v>
      </c>
      <c r="B64" s="42" t="s">
        <v>44</v>
      </c>
      <c r="C64" s="35">
        <v>1000</v>
      </c>
    </row>
    <row r="65" spans="1:3" ht="63.75" customHeight="1">
      <c r="A65" s="18" t="s">
        <v>57</v>
      </c>
      <c r="B65" s="42" t="s">
        <v>45</v>
      </c>
      <c r="C65" s="35">
        <v>1500</v>
      </c>
    </row>
    <row r="66" spans="1:3" ht="63.75" customHeight="1">
      <c r="A66" s="18" t="s">
        <v>46</v>
      </c>
      <c r="B66" s="42" t="s">
        <v>47</v>
      </c>
      <c r="C66" s="35">
        <v>500</v>
      </c>
    </row>
    <row r="67" spans="1:3" ht="48.75" customHeight="1">
      <c r="A67" s="49" t="s">
        <v>123</v>
      </c>
      <c r="B67" s="50" t="s">
        <v>124</v>
      </c>
      <c r="C67" s="51">
        <v>100</v>
      </c>
    </row>
    <row r="68" spans="1:3" ht="93.75" customHeight="1">
      <c r="A68" s="18" t="s">
        <v>48</v>
      </c>
      <c r="B68" s="42" t="s">
        <v>49</v>
      </c>
      <c r="C68" s="35">
        <f>4600-1500</f>
        <v>3100</v>
      </c>
    </row>
    <row r="69" spans="1:3" ht="63.75" customHeight="1">
      <c r="A69" s="18" t="s">
        <v>50</v>
      </c>
      <c r="B69" s="42" t="s">
        <v>51</v>
      </c>
      <c r="C69" s="35">
        <v>4400</v>
      </c>
    </row>
    <row r="70" spans="1:3" ht="32.25" customHeight="1">
      <c r="A70" s="18" t="s">
        <v>52</v>
      </c>
      <c r="B70" s="42" t="s">
        <v>53</v>
      </c>
      <c r="C70" s="35">
        <v>24500</v>
      </c>
    </row>
    <row r="71" spans="1:3" ht="63.75" customHeight="1">
      <c r="A71" s="49" t="s">
        <v>125</v>
      </c>
      <c r="B71" s="50" t="s">
        <v>126</v>
      </c>
      <c r="C71" s="51">
        <v>40</v>
      </c>
    </row>
    <row r="72" spans="1:3" ht="32.25" customHeight="1">
      <c r="A72" s="18" t="s">
        <v>54</v>
      </c>
      <c r="B72" s="42" t="s">
        <v>55</v>
      </c>
      <c r="C72" s="35">
        <f>33360-8500</f>
        <v>24860</v>
      </c>
    </row>
    <row r="73" spans="1:3" ht="12" customHeight="1">
      <c r="A73" s="59"/>
      <c r="B73" s="52"/>
      <c r="C73" s="53"/>
    </row>
    <row r="74" spans="1:3" ht="15.75">
      <c r="A74" s="60" t="s">
        <v>111</v>
      </c>
      <c r="B74" s="54" t="s">
        <v>41</v>
      </c>
      <c r="C74" s="55">
        <f>SUM(C75:C76)</f>
        <v>50</v>
      </c>
    </row>
    <row r="75" spans="1:3" ht="15.75">
      <c r="A75" s="59" t="s">
        <v>42</v>
      </c>
      <c r="B75" s="10" t="s">
        <v>43</v>
      </c>
      <c r="C75" s="9">
        <f>240-190</f>
        <v>50</v>
      </c>
    </row>
    <row r="76" spans="1:3" ht="31.5" hidden="1">
      <c r="A76" s="61" t="s">
        <v>127</v>
      </c>
      <c r="B76" s="10" t="s">
        <v>128</v>
      </c>
      <c r="C76" s="9">
        <f>10-10</f>
        <v>0</v>
      </c>
    </row>
    <row r="77" spans="1:3" ht="12" customHeight="1">
      <c r="A77" s="62"/>
      <c r="B77" s="13"/>
      <c r="C77" s="12"/>
    </row>
    <row r="78" spans="1:3" ht="33" customHeight="1">
      <c r="A78" s="76" t="s">
        <v>177</v>
      </c>
      <c r="B78" s="75" t="s">
        <v>179</v>
      </c>
      <c r="C78" s="78">
        <f>C79</f>
        <v>-2554</v>
      </c>
    </row>
    <row r="79" spans="1:3" ht="48.75" customHeight="1">
      <c r="A79" s="73" t="s">
        <v>178</v>
      </c>
      <c r="B79" s="74" t="s">
        <v>180</v>
      </c>
      <c r="C79" s="77">
        <v>-2554</v>
      </c>
    </row>
    <row r="80" spans="1:3" ht="12" customHeight="1">
      <c r="A80" s="62"/>
      <c r="B80" s="13"/>
      <c r="C80" s="72"/>
    </row>
    <row r="81" spans="1:3" ht="15.75">
      <c r="A81" s="63" t="s">
        <v>16</v>
      </c>
      <c r="B81" s="14" t="s">
        <v>17</v>
      </c>
      <c r="C81" s="19">
        <f>C82+C96+C116</f>
        <v>1275686</v>
      </c>
    </row>
    <row r="82" spans="1:3" ht="33" customHeight="1">
      <c r="A82" s="41" t="s">
        <v>92</v>
      </c>
      <c r="B82" s="25" t="s">
        <v>81</v>
      </c>
      <c r="C82" s="26">
        <f>C83+C84+C85+C86+C87</f>
        <v>64065</v>
      </c>
    </row>
    <row r="83" spans="1:3" ht="32.25" customHeight="1">
      <c r="A83" s="48" t="s">
        <v>159</v>
      </c>
      <c r="B83" s="16" t="s">
        <v>131</v>
      </c>
      <c r="C83" s="64">
        <v>72</v>
      </c>
    </row>
    <row r="84" spans="1:3" ht="48.75" customHeight="1" hidden="1">
      <c r="A84" s="48" t="s">
        <v>136</v>
      </c>
      <c r="B84" s="16" t="s">
        <v>137</v>
      </c>
      <c r="C84" s="64">
        <f>115075-115075</f>
        <v>0</v>
      </c>
    </row>
    <row r="85" spans="1:3" ht="48" customHeight="1" hidden="1">
      <c r="A85" s="48" t="s">
        <v>132</v>
      </c>
      <c r="B85" s="16" t="s">
        <v>133</v>
      </c>
      <c r="C85" s="64">
        <f>12867-12867</f>
        <v>0</v>
      </c>
    </row>
    <row r="86" spans="1:3" ht="48" customHeight="1" hidden="1">
      <c r="A86" s="48" t="s">
        <v>134</v>
      </c>
      <c r="B86" s="16" t="s">
        <v>135</v>
      </c>
      <c r="C86" s="64">
        <f>108438-108438</f>
        <v>0</v>
      </c>
    </row>
    <row r="87" spans="1:3" ht="17.25" customHeight="1">
      <c r="A87" s="31" t="s">
        <v>89</v>
      </c>
      <c r="B87" s="16" t="s">
        <v>93</v>
      </c>
      <c r="C87" s="20">
        <f>C88+C90+C91+C92+C89+C93+C94</f>
        <v>63993</v>
      </c>
    </row>
    <row r="88" spans="1:3" ht="95.25" customHeight="1">
      <c r="A88" s="24" t="s">
        <v>138</v>
      </c>
      <c r="B88" s="16" t="s">
        <v>93</v>
      </c>
      <c r="C88" s="20">
        <v>35</v>
      </c>
    </row>
    <row r="89" spans="1:3" ht="80.25" customHeight="1">
      <c r="A89" s="24" t="s">
        <v>163</v>
      </c>
      <c r="B89" s="16" t="s">
        <v>93</v>
      </c>
      <c r="C89" s="20">
        <f>436+213</f>
        <v>649</v>
      </c>
    </row>
    <row r="90" spans="1:3" ht="47.25" customHeight="1">
      <c r="A90" s="24" t="s">
        <v>162</v>
      </c>
      <c r="B90" s="16" t="s">
        <v>93</v>
      </c>
      <c r="C90" s="20">
        <v>16884</v>
      </c>
    </row>
    <row r="91" spans="1:3" ht="63" customHeight="1" hidden="1">
      <c r="A91" s="24" t="s">
        <v>139</v>
      </c>
      <c r="B91" s="16" t="s">
        <v>93</v>
      </c>
      <c r="C91" s="20">
        <f>360000-360000</f>
        <v>0</v>
      </c>
    </row>
    <row r="92" spans="1:3" ht="63" customHeight="1">
      <c r="A92" s="24" t="s">
        <v>140</v>
      </c>
      <c r="B92" s="16" t="s">
        <v>93</v>
      </c>
      <c r="C92" s="20">
        <f>7548-875</f>
        <v>6673</v>
      </c>
    </row>
    <row r="93" spans="1:3" ht="48.75" customHeight="1">
      <c r="A93" s="24" t="s">
        <v>169</v>
      </c>
      <c r="B93" s="16" t="s">
        <v>93</v>
      </c>
      <c r="C93" s="20">
        <f>50+428</f>
        <v>478</v>
      </c>
    </row>
    <row r="94" spans="1:3" ht="63.75" customHeight="1">
      <c r="A94" s="24" t="s">
        <v>175</v>
      </c>
      <c r="B94" s="16" t="s">
        <v>93</v>
      </c>
      <c r="C94" s="20">
        <v>39274</v>
      </c>
    </row>
    <row r="95" spans="1:3" s="4" customFormat="1" ht="12" customHeight="1">
      <c r="A95" s="18"/>
      <c r="B95" s="16"/>
      <c r="C95" s="20"/>
    </row>
    <row r="96" spans="1:3" ht="31.5" customHeight="1">
      <c r="A96" s="29" t="s">
        <v>112</v>
      </c>
      <c r="B96" s="30" t="s">
        <v>94</v>
      </c>
      <c r="C96" s="19">
        <f>C97+C98+C99+C108+C109+C112+C111+C110</f>
        <v>1148245</v>
      </c>
    </row>
    <row r="97" spans="1:3" ht="33" customHeight="1">
      <c r="A97" s="49" t="s">
        <v>129</v>
      </c>
      <c r="B97" s="66" t="s">
        <v>130</v>
      </c>
      <c r="C97" s="65">
        <v>33905</v>
      </c>
    </row>
    <row r="98" spans="1:3" ht="48.75" customHeight="1">
      <c r="A98" s="18" t="s">
        <v>114</v>
      </c>
      <c r="B98" s="15" t="s">
        <v>115</v>
      </c>
      <c r="C98" s="51">
        <f>105281-7422</f>
        <v>97859</v>
      </c>
    </row>
    <row r="99" spans="1:3" ht="33" customHeight="1">
      <c r="A99" s="18" t="s">
        <v>82</v>
      </c>
      <c r="B99" s="15" t="s">
        <v>95</v>
      </c>
      <c r="C99" s="21">
        <f>C100+C101+C102+C103+C104+C105+C106+C107</f>
        <v>75924</v>
      </c>
    </row>
    <row r="100" spans="1:3" ht="33" customHeight="1">
      <c r="A100" s="24" t="s">
        <v>141</v>
      </c>
      <c r="B100" s="15" t="s">
        <v>95</v>
      </c>
      <c r="C100" s="21">
        <f>943-22</f>
        <v>921</v>
      </c>
    </row>
    <row r="101" spans="1:3" ht="48" customHeight="1">
      <c r="A101" s="24" t="s">
        <v>142</v>
      </c>
      <c r="B101" s="15" t="s">
        <v>95</v>
      </c>
      <c r="C101" s="21">
        <f>8013-188</f>
        <v>7825</v>
      </c>
    </row>
    <row r="102" spans="1:3" ht="33" customHeight="1">
      <c r="A102" s="24" t="s">
        <v>143</v>
      </c>
      <c r="B102" s="15" t="s">
        <v>95</v>
      </c>
      <c r="C102" s="21">
        <f>4555-89</f>
        <v>4466</v>
      </c>
    </row>
    <row r="103" spans="1:3" ht="95.25" customHeight="1">
      <c r="A103" s="24" t="s">
        <v>144</v>
      </c>
      <c r="B103" s="15" t="s">
        <v>95</v>
      </c>
      <c r="C103" s="21">
        <v>20</v>
      </c>
    </row>
    <row r="104" spans="1:3" ht="48" customHeight="1">
      <c r="A104" s="24" t="s">
        <v>145</v>
      </c>
      <c r="B104" s="15" t="s">
        <v>95</v>
      </c>
      <c r="C104" s="21">
        <f>9431-224</f>
        <v>9207</v>
      </c>
    </row>
    <row r="105" spans="1:3" ht="48" customHeight="1">
      <c r="A105" s="24" t="s">
        <v>146</v>
      </c>
      <c r="B105" s="15" t="s">
        <v>95</v>
      </c>
      <c r="C105" s="21">
        <f>29696-696</f>
        <v>29000</v>
      </c>
    </row>
    <row r="106" spans="1:3" ht="80.25" customHeight="1">
      <c r="A106" s="24" t="s">
        <v>150</v>
      </c>
      <c r="B106" s="15" t="s">
        <v>95</v>
      </c>
      <c r="C106" s="21">
        <f>22029-4590</f>
        <v>17439</v>
      </c>
    </row>
    <row r="107" spans="1:3" ht="65.25" customHeight="1">
      <c r="A107" s="24" t="s">
        <v>147</v>
      </c>
      <c r="B107" s="15" t="s">
        <v>95</v>
      </c>
      <c r="C107" s="27">
        <f>10205-3159</f>
        <v>7046</v>
      </c>
    </row>
    <row r="108" spans="1:3" ht="78.75" customHeight="1">
      <c r="A108" s="18" t="s">
        <v>88</v>
      </c>
      <c r="B108" s="15" t="s">
        <v>96</v>
      </c>
      <c r="C108" s="21">
        <v>11370</v>
      </c>
    </row>
    <row r="109" spans="1:3" ht="65.25" customHeight="1">
      <c r="A109" s="18" t="s">
        <v>148</v>
      </c>
      <c r="B109" s="15" t="s">
        <v>149</v>
      </c>
      <c r="C109" s="21">
        <v>30966</v>
      </c>
    </row>
    <row r="110" spans="1:3" ht="48.75" customHeight="1">
      <c r="A110" s="18" t="s">
        <v>166</v>
      </c>
      <c r="B110" s="15" t="s">
        <v>167</v>
      </c>
      <c r="C110" s="21">
        <v>89435</v>
      </c>
    </row>
    <row r="111" spans="1:3" ht="65.25" customHeight="1">
      <c r="A111" s="18" t="s">
        <v>164</v>
      </c>
      <c r="B111" s="15" t="s">
        <v>165</v>
      </c>
      <c r="C111" s="21">
        <f>7832+40873</f>
        <v>48705</v>
      </c>
    </row>
    <row r="112" spans="1:3" ht="16.5" customHeight="1">
      <c r="A112" s="18" t="s">
        <v>83</v>
      </c>
      <c r="B112" s="15" t="s">
        <v>84</v>
      </c>
      <c r="C112" s="21">
        <f>C113+C114</f>
        <v>760081</v>
      </c>
    </row>
    <row r="113" spans="1:36" ht="32.25" customHeight="1">
      <c r="A113" s="24" t="s">
        <v>153</v>
      </c>
      <c r="B113" s="15" t="s">
        <v>84</v>
      </c>
      <c r="C113" s="27">
        <f>1064226-342117</f>
        <v>722109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</row>
    <row r="114" spans="1:3" ht="81" customHeight="1">
      <c r="A114" s="24" t="s">
        <v>151</v>
      </c>
      <c r="B114" s="15" t="s">
        <v>84</v>
      </c>
      <c r="C114" s="21">
        <f>50321-12349</f>
        <v>37972</v>
      </c>
    </row>
    <row r="115" spans="1:3" ht="12" customHeight="1">
      <c r="A115" s="18"/>
      <c r="B115" s="15"/>
      <c r="C115" s="21"/>
    </row>
    <row r="116" spans="1:3" ht="16.5" customHeight="1">
      <c r="A116" s="29" t="s">
        <v>97</v>
      </c>
      <c r="B116" s="14" t="s">
        <v>85</v>
      </c>
      <c r="C116" s="19">
        <f>C117+C118</f>
        <v>63376</v>
      </c>
    </row>
    <row r="117" spans="1:3" ht="80.25" customHeight="1">
      <c r="A117" s="67" t="s">
        <v>152</v>
      </c>
      <c r="B117" s="15" t="s">
        <v>86</v>
      </c>
      <c r="C117" s="21">
        <v>30237</v>
      </c>
    </row>
    <row r="118" spans="1:3" s="4" customFormat="1" ht="33" customHeight="1">
      <c r="A118" s="31" t="s">
        <v>99</v>
      </c>
      <c r="B118" s="16" t="s">
        <v>87</v>
      </c>
      <c r="C118" s="20">
        <f>C119+C120+C121+C122</f>
        <v>33139</v>
      </c>
    </row>
    <row r="119" spans="1:3" s="4" customFormat="1" ht="64.5" customHeight="1">
      <c r="A119" s="24" t="s">
        <v>160</v>
      </c>
      <c r="B119" s="16" t="s">
        <v>87</v>
      </c>
      <c r="C119" s="20">
        <v>11457</v>
      </c>
    </row>
    <row r="120" spans="1:3" s="4" customFormat="1" ht="64.5" customHeight="1">
      <c r="A120" s="24" t="s">
        <v>161</v>
      </c>
      <c r="B120" s="16" t="s">
        <v>87</v>
      </c>
      <c r="C120" s="28">
        <v>15909</v>
      </c>
    </row>
    <row r="121" spans="1:3" s="4" customFormat="1" ht="64.5" customHeight="1">
      <c r="A121" s="70" t="s">
        <v>168</v>
      </c>
      <c r="B121" s="16" t="s">
        <v>87</v>
      </c>
      <c r="C121" s="71">
        <f>2873+2890</f>
        <v>5763</v>
      </c>
    </row>
    <row r="122" spans="1:3" s="4" customFormat="1" ht="33" customHeight="1">
      <c r="A122" s="70" t="s">
        <v>176</v>
      </c>
      <c r="B122" s="16" t="s">
        <v>87</v>
      </c>
      <c r="C122" s="71">
        <v>10</v>
      </c>
    </row>
    <row r="123" spans="1:3" ht="12" customHeight="1">
      <c r="A123" s="56"/>
      <c r="B123" s="57"/>
      <c r="C123" s="58"/>
    </row>
    <row r="124" spans="1:4" ht="15.75">
      <c r="A124" s="68" t="s">
        <v>98</v>
      </c>
      <c r="B124" s="22"/>
      <c r="C124" s="23">
        <f>C13+C81</f>
        <v>5758061</v>
      </c>
      <c r="D124" s="3" t="s">
        <v>174</v>
      </c>
    </row>
    <row r="125" spans="1:3" ht="60.75" customHeight="1">
      <c r="A125" s="85"/>
      <c r="B125" s="85"/>
      <c r="C125" s="85"/>
    </row>
    <row r="126" ht="14.25" customHeight="1"/>
    <row r="127" spans="1:3" ht="12.75">
      <c r="A127" s="80"/>
      <c r="B127" s="80"/>
      <c r="C127" s="80"/>
    </row>
  </sheetData>
  <sheetProtection/>
  <mergeCells count="8">
    <mergeCell ref="A1:C1"/>
    <mergeCell ref="A127:C127"/>
    <mergeCell ref="A9:C9"/>
    <mergeCell ref="A3:C3"/>
    <mergeCell ref="A5:C5"/>
    <mergeCell ref="A6:C6"/>
    <mergeCell ref="A7:C7"/>
    <mergeCell ref="A125:C125"/>
  </mergeCells>
  <printOptions/>
  <pageMargins left="0.9055118110236221" right="0" top="0.5905511811023623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Екатерина Викторовна Корнеева</cp:lastModifiedBy>
  <cp:lastPrinted>2009-05-27T07:31:20Z</cp:lastPrinted>
  <dcterms:created xsi:type="dcterms:W3CDTF">2001-10-29T11:15:23Z</dcterms:created>
  <dcterms:modified xsi:type="dcterms:W3CDTF">2009-06-03T07:34:07Z</dcterms:modified>
  <cp:category/>
  <cp:version/>
  <cp:contentType/>
  <cp:contentStatus/>
</cp:coreProperties>
</file>