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Исполнение" sheetId="1" r:id="rId1"/>
  </sheets>
  <definedNames>
    <definedName name="_xlnm.Print_Titles" localSheetId="0">'Исполнение'!$14:$14</definedName>
  </definedNames>
  <calcPr fullCalcOnLoad="1"/>
</workbook>
</file>

<file path=xl/sharedStrings.xml><?xml version="1.0" encoding="utf-8"?>
<sst xmlns="http://schemas.openxmlformats.org/spreadsheetml/2006/main" count="213" uniqueCount="189">
  <si>
    <t>Код   бюджетной классификации</t>
  </si>
  <si>
    <t>Налог на доходы физических лиц</t>
  </si>
  <si>
    <t xml:space="preserve">Единый налог на вмененный доход для отдельных видов деятельности 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</si>
  <si>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</si>
  <si>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</si>
  <si>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</si>
  <si>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</si>
  <si>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</si>
  <si>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Земельный налог</t>
  </si>
  <si>
    <t>000 1 11 00000 00 0000 000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</si>
  <si>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</si>
  <si>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</si>
  <si>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</si>
  <si>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Плата за негативное воздействие на окружающую среду</t>
  </si>
  <si>
    <t>000 1 12 00000 00 0000 000</t>
  </si>
  <si>
    <t>000 1 16 00000 00 0000 000</t>
  </si>
  <si>
    <t>БЕЗВОЗМЕЗДНЫЕ ПОСТУПЛЕНИЯ</t>
  </si>
  <si>
    <t>000 2 00 00000 00 0000 000</t>
  </si>
  <si>
    <t>000 1 08 00000 00 0000 000</t>
  </si>
  <si>
    <t>000 1 12 01000 01 0000 120</t>
  </si>
  <si>
    <t>Налог на имущество организаций</t>
  </si>
  <si>
    <t>000 1 06 02000 02 0000 110</t>
  </si>
  <si>
    <t>000 1 14 00000 00 0000 000</t>
  </si>
  <si>
    <t>000 1 05 02000 02 0000 110</t>
  </si>
  <si>
    <t>000 1 06 06000 00 0000 110</t>
  </si>
  <si>
    <t>000 1 11 05034 04 0000 120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</si>
  <si>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</si>
  <si>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</si>
  <si>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</si>
  <si>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000 1 06 05000 02 0000 110</t>
  </si>
  <si>
    <t>000 1 14 01040 04 0000 410</t>
  </si>
  <si>
    <t>000 1 06 01020 04 0000 110</t>
  </si>
  <si>
    <t>Налог на игорный бизнес</t>
  </si>
  <si>
    <t>000 1 05 01000 00 0000 110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</si>
  <si>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</si>
  <si>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000 1 08 03010 01 0000 110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</si>
  <si>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</si>
  <si>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</si>
  <si>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000 1 08 07150 01 0000 110</t>
  </si>
  <si>
    <t>000 1 09 00000 00 0000 000</t>
  </si>
  <si>
    <t>Доходы от продажи квартир, находящихся в собственности городских округов</t>
  </si>
  <si>
    <t>000 1 17 00000 00 0000 000</t>
  </si>
  <si>
    <t>Прочие неналоговые доходы бюджетов городских округов</t>
  </si>
  <si>
    <t>000 1 17 05040 04 0000 180</t>
  </si>
  <si>
    <t>000 1 16 03000 00 0000 140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</si>
  <si>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</si>
  <si>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</si>
  <si>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</si>
  <si>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</si>
  <si>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</si>
  <si>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</si>
  <si>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</si>
  <si>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</si>
  <si>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</si>
  <si>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</si>
  <si>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</si>
  <si>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</si>
  <si>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</si>
  <si>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</si>
  <si>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</si>
  <si>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</si>
  <si>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</si>
  <si>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000 1 09 07000 00 0000 110</t>
  </si>
  <si>
    <t>000 1 09 04050 00 0000 110</t>
  </si>
  <si>
    <t>000 1 09 01000 00 0000 110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</si>
  <si>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</si>
  <si>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</si>
  <si>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</si>
  <si>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000 1 11 05024 04 0000 120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</si>
  <si>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</si>
  <si>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</si>
  <si>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000 1 11 09000 00 0000 120</t>
  </si>
  <si>
    <t>000 1 11 09034 04 0000 120</t>
  </si>
  <si>
    <t>000 1 11 09044 04 0000 120</t>
  </si>
  <si>
    <t>000 1 13 00000 00 0000 000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</si>
  <si>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</si>
  <si>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</si>
  <si>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</si>
  <si>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000 1 11 01000 00  0000 120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</si>
  <si>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</si>
  <si>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</si>
  <si>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000 2 02 02000 00 0000 151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</si>
  <si>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</si>
  <si>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</si>
  <si>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>000 2 02 03999 04 0000 151</t>
  </si>
  <si>
    <t>000 2 02 04000 00 0000 151</t>
  </si>
  <si>
    <t>000 2 02 04005 04 0000 151</t>
  </si>
  <si>
    <t>000 2 02 04999 04 0000 151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</si>
  <si>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</si>
  <si>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субсидии бюджетам  городских округов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</si>
  <si>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</si>
  <si>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</si>
  <si>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Субсидии бюджетам субъектов Российской Федерации и муниципальных образований (межбюджетные субсидии)</t>
  </si>
  <si>
    <t>000 2 02 02999 04 0000 151</t>
  </si>
  <si>
    <t>000 2 02 03000 00 0000 151</t>
  </si>
  <si>
    <t>000 2 02 03024 04 0000 151</t>
  </si>
  <si>
    <t>000 2 02 03026 04 0000 151</t>
  </si>
  <si>
    <t>Иные межбюджетные трансферты</t>
  </si>
  <si>
    <t>ВСЕГО</t>
  </si>
  <si>
    <t>Прочие межбюджетные трансферты, передаваемые бюджетам городских округов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</si>
  <si>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</si>
  <si>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</si>
  <si>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</si>
  <si>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</si>
  <si>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</si>
  <si>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</si>
  <si>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</si>
  <si>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</si>
  <si>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</si>
  <si>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</si>
  <si>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Прочие неналоговые доходы</t>
  </si>
  <si>
    <t>Субвенции бюджетам субъектов Российской Федерации и муниципальных образований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</si>
  <si>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</si>
  <si>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</si>
  <si>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в том числе: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</si>
  <si>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</si>
  <si>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</si>
  <si>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предоставлению гражданам субсидий  на оплату жилого помещения и коммунальных услуг</t>
  </si>
  <si>
    <t>на осуществление государственных полномочий по организации и осуществлению деятельности по опеке и попечительству</t>
  </si>
  <si>
    <t xml:space="preserve">в том числе: на реализацию основных общеобразовательных программ в общеобразовательных учреждениях 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</si>
  <si>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</si>
  <si>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</si>
  <si>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</si>
  <si>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</si>
  <si>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</si>
  <si>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</si>
  <si>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</si>
  <si>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городских округов на оказание высокотехнологичной медицинской помощи гражданам Российской Федерации</t>
  </si>
  <si>
    <t>000 2 02 03049 04 0000 151</t>
  </si>
  <si>
    <t>000 2 02 03055 04 0000 151</t>
  </si>
  <si>
    <t>000 1 05 03000 01 0000 110</t>
  </si>
  <si>
    <t>Задолженность и перерасчеты по отмененным налогам, сборам и иным обязательным платежам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</si>
  <si>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</si>
  <si>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000 1 14 06012 04 0000 430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</si>
  <si>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</si>
  <si>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</si>
  <si>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</si>
  <si>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000 1 16 33000 00 0000 140</t>
  </si>
  <si>
    <t>Наименование</t>
  </si>
  <si>
    <t>Уточненныебюджетные назначения, тыс. рублей</t>
  </si>
  <si>
    <t>Исполнено,     тыс. рублей</t>
  </si>
  <si>
    <t>Процент исполнения, %</t>
  </si>
  <si>
    <t>I. Отчет об исполнении городского бюджета по доходам</t>
  </si>
  <si>
    <t>ОТЧЕТ</t>
  </si>
  <si>
    <t>об исполнении городского бюджета</t>
  </si>
  <si>
    <t>города Архангельска</t>
  </si>
  <si>
    <t>постановлением мэра</t>
  </si>
  <si>
    <t>УТВЕРЖДЕН</t>
  </si>
  <si>
    <t>Субсидии бюджетам городских округов на комплектование книжных фондов библиотек муниципальных образований</t>
  </si>
  <si>
    <t>000 2 02 02068 04 0000 151</t>
  </si>
  <si>
    <t>в том числе: на частичное возмещение расходов по 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</si>
  <si>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</si>
  <si>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на возмещение убытков, возникающих в результате государственного регулирования тарифов на тепловую энергию, отпускаемую населению на нужды теплоснабжения</t>
  </si>
  <si>
    <t>на организацию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</si>
  <si>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 xml:space="preserve">на организацию предоставления основного общего и среднего (полного) общего образования лицам, отбывающим наказание в виде лишения свободы в исправительных колониях и тюрьмах в Архангельской области </t>
  </si>
  <si>
    <t>на организацию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</si>
  <si>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</si>
  <si>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</si>
  <si>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000 1 19 00000 00 0000 000</t>
  </si>
  <si>
    <t>000 1 19 04000 04 0000 151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</si>
  <si>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</si>
  <si>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на 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</si>
  <si>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на 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25.10.2002     № 125-ФЗ "О жилищных субсидиях гражданам, выезжающим из районов Крайнего Севера и приравненных к ним местностей"</t>
  </si>
  <si>
    <t>000 1 14 06024 04 0000 430</t>
  </si>
  <si>
    <t>Единый сельскохозяйственный налог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</si>
  <si>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</si>
  <si>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Возврат остатков субсидий, субвенций и иных межбюджетных трансфертов, имеющих целевое назначение, прошлых лет, из бюджетов городских округов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</si>
  <si>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</si>
  <si>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на реализацию долгосрочной целевой программы Архангельской области "Мероприятия по совершенствованию медицинской помощи больным с сосудистыми заболеваниями на 2009-2010 годы"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</si>
  <si>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</si>
  <si>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</si>
  <si>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000 2 02 02088 04 0001 151</t>
  </si>
  <si>
    <t>000 2 02 02089 04 0001 151</t>
  </si>
  <si>
    <t xml:space="preserve">на возмещение расходов по оказанию помощи семьям, выезжающих с северных территорий </t>
  </si>
  <si>
    <t>на реализацию долгосрочной целевой программы Архангельской области "Развитие образования и науки Архангельской области и Ненецкого автономного округа на 2009-2012 годы"</t>
  </si>
  <si>
    <t>на бесплатное обеспечение питанием (молоком или кисломолочными напитками) обучающихся начальных  (1 - 4) классов</t>
  </si>
  <si>
    <t>за 9 месяцев 2009 года</t>
  </si>
  <si>
    <t>на реализацию долгосрочной целевой программы Архангельской области "Молодежь Поморья (2009-2011 годы)"</t>
  </si>
  <si>
    <t>на приобретение передвижных резервных источников снабжения электрической энергией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</si>
  <si>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</si>
  <si>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</si>
  <si>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</si>
  <si>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</si>
  <si>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</si>
  <si>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</si>
  <si>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на возмещение убытков, возникающих в результате государственного регулирования тарифов на перевозку пассажиров и багажа водным транспортом во внутримуниципальном сообщении</t>
  </si>
  <si>
    <t>в том числе: на 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Российской Федерации и Архангельской области</t>
  </si>
  <si>
    <t>на 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Архангельской области</t>
  </si>
  <si>
    <t>от 22.10.2009 № 419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</si>
</sst>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5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/>
    </xf>
    <xf numFmtId="0" fontId="1" fillId="0" borderId="6" xfId="0" applyFont="1" applyBorder="1" applyAlignment="1">
      <alignment horizontal="left" vertical="top" wrapText="1" indent="2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center" wrapText="1"/>
    </xf>
    <xf numFmtId="0" fontId="1" fillId="0" borderId="6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5" fillId="0" borderId="9" xfId="0" applyFont="1" applyBorder="1" applyAlignment="1">
      <alignment/>
    </xf>
    <xf numFmtId="49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1" fillId="0" borderId="6" xfId="0" applyFont="1" applyFill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168" fontId="1" fillId="0" borderId="2" xfId="0" applyNumberFormat="1" applyFont="1" applyBorder="1" applyAlignment="1">
      <alignment/>
    </xf>
    <xf numFmtId="168" fontId="3" fillId="0" borderId="2" xfId="0" applyNumberFormat="1" applyFont="1" applyBorder="1" applyAlignment="1">
      <alignment/>
    </xf>
    <xf numFmtId="168" fontId="3" fillId="0" borderId="1" xfId="0" applyNumberFormat="1" applyFont="1" applyBorder="1" applyAlignment="1">
      <alignment/>
    </xf>
    <xf numFmtId="168" fontId="3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8" fontId="1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left" vertical="top" wrapText="1"/>
    </xf>
    <xf numFmtId="4" fontId="3" fillId="0" borderId="19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right" wrapText="1"/>
    </xf>
    <xf numFmtId="0" fontId="3" fillId="0" borderId="3" xfId="0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3" fontId="3" fillId="0" borderId="2" xfId="0" applyNumberFormat="1" applyFont="1" applyBorder="1" applyAlignment="1">
      <alignment horizontal="right" wrapText="1"/>
    </xf>
    <xf numFmtId="49" fontId="1" fillId="0" borderId="3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 vertical="top" wrapText="1" indent="2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0" fontId="1" fillId="0" borderId="20" xfId="0" applyFont="1" applyBorder="1" applyAlignment="1">
      <alignment horizontal="left" vertical="top" wrapText="1" indent="2"/>
    </xf>
    <xf numFmtId="49" fontId="1" fillId="0" borderId="5" xfId="0" applyNumberFormat="1" applyFont="1" applyBorder="1" applyAlignment="1">
      <alignment horizontal="center" wrapText="1"/>
    </xf>
    <xf numFmtId="3" fontId="3" fillId="0" borderId="21" xfId="0" applyNumberFormat="1" applyFont="1" applyFill="1" applyBorder="1" applyAlignment="1">
      <alignment horizontal="right" wrapText="1"/>
    </xf>
    <xf numFmtId="3" fontId="3" fillId="0" borderId="21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right" wrapText="1"/>
    </xf>
    <xf numFmtId="3" fontId="1" fillId="0" borderId="21" xfId="0" applyNumberFormat="1" applyFont="1" applyFill="1" applyBorder="1" applyAlignment="1">
      <alignment horizontal="right" wrapText="1"/>
    </xf>
    <xf numFmtId="3" fontId="1" fillId="0" borderId="21" xfId="0" applyNumberFormat="1" applyFont="1" applyFill="1" applyBorder="1" applyAlignment="1">
      <alignment wrapText="1"/>
    </xf>
    <xf numFmtId="3" fontId="1" fillId="0" borderId="21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1" fillId="0" borderId="0" xfId="0" applyFont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9"/>
  <sheetViews>
    <sheetView tabSelected="1" workbookViewId="0" topLeftCell="A1">
      <selection activeCell="A6" sqref="A6:E6"/>
    </sheetView>
  </sheetViews>
  <sheetFormatPr defaultColWidth="9.00390625" defaultRowHeight="12.75"/>
  <cols>
    <col min="1" max="1" width="42.375" style="0" customWidth="1"/>
    <col min="2" max="2" width="30.75390625" style="0" customWidth="1"/>
    <col min="3" max="5" width="10.75390625" style="0" customWidth="1"/>
  </cols>
  <sheetData>
    <row r="1" spans="1:6" ht="16.5" customHeight="1">
      <c r="A1" s="43"/>
      <c r="B1" s="43"/>
      <c r="C1" s="96" t="s">
        <v>147</v>
      </c>
      <c r="D1" s="96"/>
      <c r="E1" s="96"/>
      <c r="F1" s="71"/>
    </row>
    <row r="2" spans="1:6" ht="16.5" customHeight="1">
      <c r="A2" s="43"/>
      <c r="B2" s="43"/>
      <c r="C2" s="96" t="s">
        <v>146</v>
      </c>
      <c r="D2" s="96"/>
      <c r="E2" s="96"/>
      <c r="F2" s="71"/>
    </row>
    <row r="3" spans="1:6" ht="16.5" customHeight="1">
      <c r="A3" s="43"/>
      <c r="B3" s="43"/>
      <c r="C3" s="96" t="s">
        <v>145</v>
      </c>
      <c r="D3" s="96"/>
      <c r="E3" s="96"/>
      <c r="F3" s="71"/>
    </row>
    <row r="4" spans="1:6" ht="16.5">
      <c r="A4" s="41"/>
      <c r="B4" s="42"/>
      <c r="C4" s="99" t="s">
        <v>188</v>
      </c>
      <c r="D4" s="98"/>
      <c r="E4" s="98"/>
      <c r="F4" s="71"/>
    </row>
    <row r="5" spans="1:6" ht="16.5">
      <c r="A5" s="41"/>
      <c r="B5" s="42"/>
      <c r="C5" s="42"/>
      <c r="D5" s="40"/>
      <c r="E5" s="40"/>
      <c r="F5" s="71"/>
    </row>
    <row r="6" spans="1:6" ht="16.5">
      <c r="A6" s="97" t="s">
        <v>143</v>
      </c>
      <c r="B6" s="98"/>
      <c r="C6" s="98"/>
      <c r="D6" s="98"/>
      <c r="E6" s="98"/>
      <c r="F6" s="71"/>
    </row>
    <row r="7" spans="1:6" ht="16.5">
      <c r="A7" s="97" t="s">
        <v>144</v>
      </c>
      <c r="B7" s="98"/>
      <c r="C7" s="98"/>
      <c r="D7" s="98"/>
      <c r="E7" s="98"/>
      <c r="F7" s="71"/>
    </row>
    <row r="8" spans="1:6" ht="16.5">
      <c r="A8" s="97" t="s">
        <v>176</v>
      </c>
      <c r="B8" s="98"/>
      <c r="C8" s="98"/>
      <c r="D8" s="98"/>
      <c r="E8" s="98"/>
      <c r="F8" s="71"/>
    </row>
    <row r="9" spans="1:6" ht="16.5">
      <c r="A9" s="41"/>
      <c r="B9" s="42"/>
      <c r="C9" s="42"/>
      <c r="D9" s="40"/>
      <c r="E9" s="40"/>
      <c r="F9" s="71"/>
    </row>
    <row r="10" spans="1:6" ht="16.5">
      <c r="A10" s="97" t="s">
        <v>142</v>
      </c>
      <c r="B10" s="98"/>
      <c r="C10" s="98"/>
      <c r="D10" s="98"/>
      <c r="E10" s="98"/>
      <c r="F10" s="71"/>
    </row>
    <row r="11" spans="1:6" ht="16.5">
      <c r="A11" s="97" t="s">
        <v>176</v>
      </c>
      <c r="B11" s="98"/>
      <c r="C11" s="98"/>
      <c r="D11" s="98"/>
      <c r="E11" s="98"/>
      <c r="F11" s="71"/>
    </row>
    <row r="12" spans="1:6" ht="16.5" customHeight="1">
      <c r="A12" s="37"/>
      <c r="B12" s="37"/>
      <c r="C12" s="37"/>
      <c r="D12" s="37"/>
      <c r="E12" s="37"/>
      <c r="F12" s="71"/>
    </row>
    <row r="13" spans="1:6" ht="54" customHeight="1">
      <c r="A13" s="46" t="s">
        <v>138</v>
      </c>
      <c r="B13" s="44" t="s">
        <v>0</v>
      </c>
      <c r="C13" s="22" t="s">
        <v>139</v>
      </c>
      <c r="D13" s="29" t="s">
        <v>140</v>
      </c>
      <c r="E13" s="29" t="s">
        <v>141</v>
      </c>
      <c r="F13" s="71"/>
    </row>
    <row r="14" spans="1:6" ht="12" customHeight="1">
      <c r="A14" s="47">
        <v>1</v>
      </c>
      <c r="B14" s="45">
        <v>2</v>
      </c>
      <c r="C14" s="3">
        <v>3</v>
      </c>
      <c r="D14" s="30">
        <v>4</v>
      </c>
      <c r="E14" s="30">
        <v>5</v>
      </c>
      <c r="F14" s="71"/>
    </row>
    <row r="15" spans="1:6" ht="16.5" customHeight="1">
      <c r="A15" s="51" t="s">
        <v>120</v>
      </c>
      <c r="B15" s="52" t="s">
        <v>3</v>
      </c>
      <c r="C15" s="53">
        <f>SUM(C16,C19,C24,C30,C35,C40,C53,C56,C59,C65,C76,C79)</f>
        <v>4481416</v>
      </c>
      <c r="D15" s="53">
        <f>SUM(D16,D19,D24,D30,D35,D40,D53,D56,D59,D65,D76,D79)</f>
        <v>3134245</v>
      </c>
      <c r="E15" s="36">
        <f>D15/C15*100</f>
        <v>69.93872026163159</v>
      </c>
      <c r="F15" s="71"/>
    </row>
    <row r="16" spans="1:6" ht="16.5" customHeight="1">
      <c r="A16" s="23" t="s">
        <v>100</v>
      </c>
      <c r="B16" s="54" t="s">
        <v>4</v>
      </c>
      <c r="C16" s="55">
        <f>SUM(C17)</f>
        <v>2502129</v>
      </c>
      <c r="D16" s="32">
        <f>D17</f>
        <v>1756126</v>
      </c>
      <c r="E16" s="34">
        <f aca="true" t="shared" si="0" ref="E16:E66">D16/C16*100</f>
        <v>70.18527022387735</v>
      </c>
      <c r="F16" s="71"/>
    </row>
    <row r="17" spans="1:6" ht="16.5" customHeight="1">
      <c r="A17" s="21" t="s">
        <v>1</v>
      </c>
      <c r="B17" s="56" t="s">
        <v>5</v>
      </c>
      <c r="C17" s="57">
        <v>2502129</v>
      </c>
      <c r="D17" s="31">
        <v>1756126</v>
      </c>
      <c r="E17" s="33">
        <f t="shared" si="0"/>
        <v>70.18527022387735</v>
      </c>
      <c r="F17" s="71"/>
    </row>
    <row r="18" spans="1:6" ht="12" customHeight="1">
      <c r="A18" s="21"/>
      <c r="B18" s="56"/>
      <c r="C18" s="57"/>
      <c r="D18" s="31"/>
      <c r="E18" s="33"/>
      <c r="F18" s="71"/>
    </row>
    <row r="19" spans="1:6" ht="16.5" customHeight="1">
      <c r="A19" s="23" t="s">
        <v>101</v>
      </c>
      <c r="B19" s="54" t="s">
        <v>6</v>
      </c>
      <c r="C19" s="32">
        <f>C20+C21+C22</f>
        <v>552130</v>
      </c>
      <c r="D19" s="32">
        <f>D20+D21+D22</f>
        <v>339152</v>
      </c>
      <c r="E19" s="34">
        <f t="shared" si="0"/>
        <v>61.42611341531886</v>
      </c>
      <c r="F19" s="71"/>
    </row>
    <row r="20" spans="1:6" ht="32.25" customHeight="1">
      <c r="A20" s="21" t="s">
        <v>90</v>
      </c>
      <c r="B20" s="56" t="s">
        <v>33</v>
      </c>
      <c r="C20" s="58">
        <v>335600</v>
      </c>
      <c r="D20" s="31">
        <v>174307</v>
      </c>
      <c r="E20" s="33">
        <f t="shared" si="0"/>
        <v>51.93891537544696</v>
      </c>
      <c r="F20" s="71"/>
    </row>
    <row r="21" spans="1:6" ht="32.25" customHeight="1">
      <c r="A21" s="21" t="s">
        <v>2</v>
      </c>
      <c r="B21" s="56" t="s">
        <v>23</v>
      </c>
      <c r="C21" s="58">
        <v>216500</v>
      </c>
      <c r="D21" s="31">
        <v>164305</v>
      </c>
      <c r="E21" s="33">
        <f t="shared" si="0"/>
        <v>75.89145496535797</v>
      </c>
      <c r="F21" s="71"/>
    </row>
    <row r="22" spans="1:6" ht="16.5" customHeight="1">
      <c r="A22" s="21" t="s">
        <v>164</v>
      </c>
      <c r="B22" s="56" t="s">
        <v>130</v>
      </c>
      <c r="C22" s="58">
        <v>30</v>
      </c>
      <c r="D22" s="31">
        <v>540</v>
      </c>
      <c r="E22" s="33">
        <f t="shared" si="0"/>
        <v>1800</v>
      </c>
      <c r="F22" s="71"/>
    </row>
    <row r="23" spans="1:6" ht="12" customHeight="1">
      <c r="A23" s="21"/>
      <c r="B23" s="56"/>
      <c r="C23" s="58"/>
      <c r="D23" s="31"/>
      <c r="E23" s="33"/>
      <c r="F23" s="71"/>
    </row>
    <row r="24" spans="1:6" ht="16.5" customHeight="1">
      <c r="A24" s="23" t="s">
        <v>102</v>
      </c>
      <c r="B24" s="54" t="s">
        <v>7</v>
      </c>
      <c r="C24" s="55">
        <f>SUM(C25:C28)</f>
        <v>537870</v>
      </c>
      <c r="D24" s="32">
        <f>D25+D26+D27+D28</f>
        <v>442736</v>
      </c>
      <c r="E24" s="34">
        <f t="shared" si="0"/>
        <v>82.31282651941919</v>
      </c>
      <c r="F24" s="71"/>
    </row>
    <row r="25" spans="1:6" ht="66" customHeight="1">
      <c r="A25" s="21" t="s">
        <v>34</v>
      </c>
      <c r="B25" s="56" t="s">
        <v>31</v>
      </c>
      <c r="C25" s="58">
        <v>32470</v>
      </c>
      <c r="D25" s="31">
        <v>48512</v>
      </c>
      <c r="E25" s="33">
        <f t="shared" si="0"/>
        <v>149.40560517400678</v>
      </c>
      <c r="F25" s="71"/>
    </row>
    <row r="26" spans="1:6" ht="16.5" customHeight="1">
      <c r="A26" s="21" t="s">
        <v>20</v>
      </c>
      <c r="B26" s="56" t="s">
        <v>21</v>
      </c>
      <c r="C26" s="57">
        <v>335000</v>
      </c>
      <c r="D26" s="31">
        <v>253264</v>
      </c>
      <c r="E26" s="33">
        <f t="shared" si="0"/>
        <v>75.60119402985075</v>
      </c>
      <c r="F26" s="71"/>
    </row>
    <row r="27" spans="1:6" ht="16.5" customHeight="1">
      <c r="A27" s="21" t="s">
        <v>32</v>
      </c>
      <c r="B27" s="56" t="s">
        <v>29</v>
      </c>
      <c r="C27" s="57">
        <v>400</v>
      </c>
      <c r="D27" s="31">
        <v>149</v>
      </c>
      <c r="E27" s="33">
        <f t="shared" si="0"/>
        <v>37.25</v>
      </c>
      <c r="F27" s="71"/>
    </row>
    <row r="28" spans="1:6" ht="16.5" customHeight="1">
      <c r="A28" s="21" t="s">
        <v>8</v>
      </c>
      <c r="B28" s="56" t="s">
        <v>24</v>
      </c>
      <c r="C28" s="57">
        <v>170000</v>
      </c>
      <c r="D28" s="31">
        <v>140811</v>
      </c>
      <c r="E28" s="33">
        <f t="shared" si="0"/>
        <v>82.83</v>
      </c>
      <c r="F28" s="71"/>
    </row>
    <row r="29" spans="1:6" ht="12" customHeight="1">
      <c r="A29" s="59"/>
      <c r="B29" s="56"/>
      <c r="C29" s="58"/>
      <c r="D29" s="31"/>
      <c r="E29" s="33"/>
      <c r="F29" s="71"/>
    </row>
    <row r="30" spans="1:6" ht="16.5" customHeight="1">
      <c r="A30" s="23" t="s">
        <v>103</v>
      </c>
      <c r="B30" s="54" t="s">
        <v>18</v>
      </c>
      <c r="C30" s="55">
        <f>SUM(C31:C33)</f>
        <v>47900</v>
      </c>
      <c r="D30" s="32">
        <f>D31+D32+D33</f>
        <v>31605</v>
      </c>
      <c r="E30" s="34">
        <f t="shared" si="0"/>
        <v>65.9812108559499</v>
      </c>
      <c r="F30" s="71"/>
    </row>
    <row r="31" spans="1:6" ht="79.5" customHeight="1">
      <c r="A31" s="21" t="s">
        <v>121</v>
      </c>
      <c r="B31" s="56" t="s">
        <v>35</v>
      </c>
      <c r="C31" s="58">
        <v>27300</v>
      </c>
      <c r="D31" s="31">
        <v>20301</v>
      </c>
      <c r="E31" s="33">
        <f t="shared" si="0"/>
        <v>74.36263736263736</v>
      </c>
      <c r="F31" s="71"/>
    </row>
    <row r="32" spans="1:6" ht="160.5" customHeight="1">
      <c r="A32" s="21" t="s">
        <v>36</v>
      </c>
      <c r="B32" s="56" t="s">
        <v>37</v>
      </c>
      <c r="C32" s="58">
        <v>20520</v>
      </c>
      <c r="D32" s="31">
        <v>11234</v>
      </c>
      <c r="E32" s="33">
        <f t="shared" si="0"/>
        <v>54.74658869395711</v>
      </c>
      <c r="F32" s="71"/>
    </row>
    <row r="33" spans="1:6" ht="49.5" customHeight="1">
      <c r="A33" s="21" t="s">
        <v>58</v>
      </c>
      <c r="B33" s="56" t="s">
        <v>38</v>
      </c>
      <c r="C33" s="58">
        <v>80</v>
      </c>
      <c r="D33" s="31">
        <v>70</v>
      </c>
      <c r="E33" s="33">
        <f t="shared" si="0"/>
        <v>87.5</v>
      </c>
      <c r="F33" s="71"/>
    </row>
    <row r="34" spans="1:6" ht="12" customHeight="1">
      <c r="A34" s="59"/>
      <c r="B34" s="56"/>
      <c r="C34" s="57"/>
      <c r="D34" s="31"/>
      <c r="E34" s="33"/>
      <c r="F34" s="71"/>
    </row>
    <row r="35" spans="1:6" ht="49.5" customHeight="1">
      <c r="A35" s="23" t="s">
        <v>131</v>
      </c>
      <c r="B35" s="54" t="s">
        <v>39</v>
      </c>
      <c r="C35" s="60">
        <f>SUM(C36:C38)</f>
        <v>1000</v>
      </c>
      <c r="D35" s="32">
        <f>D36+D37+D38</f>
        <v>-598</v>
      </c>
      <c r="E35" s="34">
        <f t="shared" si="0"/>
        <v>-59.8</v>
      </c>
      <c r="F35" s="71"/>
    </row>
    <row r="36" spans="1:6" ht="49.5" customHeight="1">
      <c r="A36" s="21" t="s">
        <v>59</v>
      </c>
      <c r="B36" s="61" t="s">
        <v>64</v>
      </c>
      <c r="C36" s="58">
        <v>300</v>
      </c>
      <c r="D36" s="31">
        <v>-1474</v>
      </c>
      <c r="E36" s="33">
        <f t="shared" si="0"/>
        <v>-491.3333333333333</v>
      </c>
      <c r="F36" s="71"/>
    </row>
    <row r="37" spans="1:6" ht="32.25" customHeight="1">
      <c r="A37" s="21" t="s">
        <v>60</v>
      </c>
      <c r="B37" s="61" t="s">
        <v>63</v>
      </c>
      <c r="C37" s="58">
        <v>300</v>
      </c>
      <c r="D37" s="31">
        <v>640</v>
      </c>
      <c r="E37" s="33">
        <f t="shared" si="0"/>
        <v>213.33333333333334</v>
      </c>
      <c r="F37" s="71"/>
    </row>
    <row r="38" spans="1:6" ht="32.25" customHeight="1">
      <c r="A38" s="21" t="s">
        <v>61</v>
      </c>
      <c r="B38" s="5" t="s">
        <v>62</v>
      </c>
      <c r="C38" s="58">
        <v>400</v>
      </c>
      <c r="D38" s="31">
        <v>236</v>
      </c>
      <c r="E38" s="33">
        <f t="shared" si="0"/>
        <v>59</v>
      </c>
      <c r="F38" s="71"/>
    </row>
    <row r="39" spans="1:6" ht="12" customHeight="1">
      <c r="A39" s="59"/>
      <c r="B39" s="56"/>
      <c r="C39" s="57"/>
      <c r="D39" s="31"/>
      <c r="E39" s="33"/>
      <c r="F39" s="71"/>
    </row>
    <row r="40" spans="1:6" ht="49.5" customHeight="1">
      <c r="A40" s="23" t="s">
        <v>104</v>
      </c>
      <c r="B40" s="54" t="s">
        <v>9</v>
      </c>
      <c r="C40" s="60">
        <f>SUM(C41,C43,C47,C49)</f>
        <v>506650</v>
      </c>
      <c r="D40" s="32">
        <f>D41+D43+D47+D49</f>
        <v>361284</v>
      </c>
      <c r="E40" s="34">
        <f t="shared" si="0"/>
        <v>71.30839830257574</v>
      </c>
      <c r="F40" s="71"/>
    </row>
    <row r="41" spans="1:6" s="6" customFormat="1" ht="111" customHeight="1">
      <c r="A41" s="21" t="s">
        <v>91</v>
      </c>
      <c r="B41" s="56" t="s">
        <v>78</v>
      </c>
      <c r="C41" s="58">
        <f>SUM(C42)</f>
        <v>2500</v>
      </c>
      <c r="D41" s="31">
        <f>D42</f>
        <v>2255</v>
      </c>
      <c r="E41" s="33">
        <f t="shared" si="0"/>
        <v>90.2</v>
      </c>
      <c r="F41" s="72"/>
    </row>
    <row r="42" spans="1:6" s="6" customFormat="1" ht="79.5" customHeight="1">
      <c r="A42" s="21" t="s">
        <v>79</v>
      </c>
      <c r="B42" s="56" t="s">
        <v>80</v>
      </c>
      <c r="C42" s="58">
        <v>2500</v>
      </c>
      <c r="D42" s="31">
        <v>2255</v>
      </c>
      <c r="E42" s="33">
        <f t="shared" si="0"/>
        <v>90.2</v>
      </c>
      <c r="F42" s="72"/>
    </row>
    <row r="43" spans="1:6" ht="144" customHeight="1">
      <c r="A43" s="21" t="s">
        <v>65</v>
      </c>
      <c r="B43" s="56" t="s">
        <v>10</v>
      </c>
      <c r="C43" s="58">
        <f>SUM(C44,C45,C46)</f>
        <v>442500</v>
      </c>
      <c r="D43" s="31">
        <f>D44+D45+D46</f>
        <v>310932</v>
      </c>
      <c r="E43" s="33">
        <f t="shared" si="0"/>
        <v>70.26711864406779</v>
      </c>
      <c r="F43" s="71"/>
    </row>
    <row r="44" spans="1:6" ht="114" customHeight="1">
      <c r="A44" s="21" t="s">
        <v>66</v>
      </c>
      <c r="B44" s="56" t="s">
        <v>67</v>
      </c>
      <c r="C44" s="58">
        <v>204000</v>
      </c>
      <c r="D44" s="31">
        <v>121830</v>
      </c>
      <c r="E44" s="33">
        <f t="shared" si="0"/>
        <v>59.720588235294116</v>
      </c>
      <c r="F44" s="71"/>
    </row>
    <row r="45" spans="1:6" ht="114" customHeight="1">
      <c r="A45" s="21" t="s">
        <v>132</v>
      </c>
      <c r="B45" s="56" t="s">
        <v>68</v>
      </c>
      <c r="C45" s="58">
        <v>28000</v>
      </c>
      <c r="D45" s="31">
        <v>15395</v>
      </c>
      <c r="E45" s="33">
        <f t="shared" si="0"/>
        <v>54.982142857142854</v>
      </c>
      <c r="F45" s="71"/>
    </row>
    <row r="46" spans="1:6" ht="96" customHeight="1">
      <c r="A46" s="21" t="s">
        <v>69</v>
      </c>
      <c r="B46" s="56" t="s">
        <v>25</v>
      </c>
      <c r="C46" s="58">
        <v>210500</v>
      </c>
      <c r="D46" s="31">
        <v>173707</v>
      </c>
      <c r="E46" s="33">
        <f t="shared" si="0"/>
        <v>82.52114014251781</v>
      </c>
      <c r="F46" s="71"/>
    </row>
    <row r="47" spans="1:6" ht="32.25" customHeight="1">
      <c r="A47" s="21" t="s">
        <v>11</v>
      </c>
      <c r="B47" s="56" t="s">
        <v>12</v>
      </c>
      <c r="C47" s="58">
        <f>SUM(C48)</f>
        <v>5000</v>
      </c>
      <c r="D47" s="31">
        <f>D48</f>
        <v>3301</v>
      </c>
      <c r="E47" s="33">
        <f t="shared" si="0"/>
        <v>66.02</v>
      </c>
      <c r="F47" s="71"/>
    </row>
    <row r="48" spans="1:6" ht="79.5" customHeight="1">
      <c r="A48" s="21" t="s">
        <v>26</v>
      </c>
      <c r="B48" s="56" t="s">
        <v>27</v>
      </c>
      <c r="C48" s="58">
        <v>5000</v>
      </c>
      <c r="D48" s="31">
        <v>3301</v>
      </c>
      <c r="E48" s="33">
        <f t="shared" si="0"/>
        <v>66.02</v>
      </c>
      <c r="F48" s="71"/>
    </row>
    <row r="49" spans="1:6" ht="129" customHeight="1">
      <c r="A49" s="21" t="s">
        <v>70</v>
      </c>
      <c r="B49" s="56" t="s">
        <v>71</v>
      </c>
      <c r="C49" s="58">
        <f>SUM(C50,C51)</f>
        <v>56650</v>
      </c>
      <c r="D49" s="31">
        <f>D50+D51</f>
        <v>44796</v>
      </c>
      <c r="E49" s="33">
        <f t="shared" si="0"/>
        <v>79.07502206531333</v>
      </c>
      <c r="F49" s="71"/>
    </row>
    <row r="50" spans="1:6" ht="66" customHeight="1">
      <c r="A50" s="21" t="s">
        <v>28</v>
      </c>
      <c r="B50" s="56" t="s">
        <v>72</v>
      </c>
      <c r="C50" s="58">
        <v>850</v>
      </c>
      <c r="D50" s="31">
        <v>656</v>
      </c>
      <c r="E50" s="33">
        <f t="shared" si="0"/>
        <v>77.17647058823529</v>
      </c>
      <c r="F50" s="71"/>
    </row>
    <row r="51" spans="1:6" ht="114" customHeight="1">
      <c r="A51" s="21" t="s">
        <v>108</v>
      </c>
      <c r="B51" s="56" t="s">
        <v>73</v>
      </c>
      <c r="C51" s="58">
        <v>55800</v>
      </c>
      <c r="D51" s="31">
        <v>44140</v>
      </c>
      <c r="E51" s="33">
        <f t="shared" si="0"/>
        <v>79.10394265232975</v>
      </c>
      <c r="F51" s="71"/>
    </row>
    <row r="52" spans="1:6" ht="12" customHeight="1">
      <c r="A52" s="21"/>
      <c r="B52" s="56"/>
      <c r="C52" s="58"/>
      <c r="D52" s="31"/>
      <c r="E52" s="33"/>
      <c r="F52" s="71"/>
    </row>
    <row r="53" spans="1:6" s="1" customFormat="1" ht="32.25" customHeight="1">
      <c r="A53" s="23" t="s">
        <v>109</v>
      </c>
      <c r="B53" s="54" t="s">
        <v>14</v>
      </c>
      <c r="C53" s="60">
        <f>SUM(C54:C54)</f>
        <v>28200</v>
      </c>
      <c r="D53" s="32">
        <f>D54</f>
        <v>28306</v>
      </c>
      <c r="E53" s="34">
        <f t="shared" si="0"/>
        <v>100.3758865248227</v>
      </c>
      <c r="F53" s="73"/>
    </row>
    <row r="54" spans="1:6" ht="32.25" customHeight="1">
      <c r="A54" s="21" t="s">
        <v>13</v>
      </c>
      <c r="B54" s="56" t="s">
        <v>19</v>
      </c>
      <c r="C54" s="58">
        <v>28200</v>
      </c>
      <c r="D54" s="31">
        <v>28306</v>
      </c>
      <c r="E54" s="33">
        <f t="shared" si="0"/>
        <v>100.3758865248227</v>
      </c>
      <c r="F54" s="71"/>
    </row>
    <row r="55" spans="1:6" ht="12" customHeight="1">
      <c r="A55" s="21"/>
      <c r="B55" s="56"/>
      <c r="C55" s="58"/>
      <c r="D55" s="31"/>
      <c r="E55" s="33"/>
      <c r="F55" s="71"/>
    </row>
    <row r="56" spans="1:6" s="1" customFormat="1" ht="32.25" customHeight="1">
      <c r="A56" s="23" t="s">
        <v>105</v>
      </c>
      <c r="B56" s="62" t="s">
        <v>74</v>
      </c>
      <c r="C56" s="60">
        <f>SUM(C57)</f>
        <v>1000</v>
      </c>
      <c r="D56" s="32">
        <f>D57</f>
        <v>3627</v>
      </c>
      <c r="E56" s="34">
        <f t="shared" si="0"/>
        <v>362.7</v>
      </c>
      <c r="F56" s="73"/>
    </row>
    <row r="57" spans="1:6" ht="66" customHeight="1">
      <c r="A57" s="21" t="s">
        <v>75</v>
      </c>
      <c r="B57" s="61" t="s">
        <v>76</v>
      </c>
      <c r="C57" s="58">
        <v>1000</v>
      </c>
      <c r="D57" s="31">
        <v>3627</v>
      </c>
      <c r="E57" s="33">
        <f t="shared" si="0"/>
        <v>362.7</v>
      </c>
      <c r="F57" s="71"/>
    </row>
    <row r="58" spans="1:6" ht="12" customHeight="1">
      <c r="A58" s="21"/>
      <c r="B58" s="56"/>
      <c r="C58" s="58"/>
      <c r="D58" s="31"/>
      <c r="E58" s="33"/>
      <c r="F58" s="71"/>
    </row>
    <row r="59" spans="1:6" ht="32.25" customHeight="1">
      <c r="A59" s="23" t="s">
        <v>106</v>
      </c>
      <c r="B59" s="54" t="s">
        <v>22</v>
      </c>
      <c r="C59" s="60">
        <f>SUM(C60:C63)</f>
        <v>248000</v>
      </c>
      <c r="D59" s="60">
        <f>SUM(D60:D63)</f>
        <v>126477</v>
      </c>
      <c r="E59" s="34">
        <f t="shared" si="0"/>
        <v>50.998790322580646</v>
      </c>
      <c r="F59" s="71"/>
    </row>
    <row r="60" spans="1:6" ht="32.25" customHeight="1">
      <c r="A60" s="21" t="s">
        <v>40</v>
      </c>
      <c r="B60" s="56" t="s">
        <v>30</v>
      </c>
      <c r="C60" s="58">
        <v>2000</v>
      </c>
      <c r="D60" s="31">
        <v>1535</v>
      </c>
      <c r="E60" s="33">
        <f t="shared" si="0"/>
        <v>76.75</v>
      </c>
      <c r="F60" s="71"/>
    </row>
    <row r="61" spans="1:6" ht="129" customHeight="1">
      <c r="A61" s="21" t="s">
        <v>156</v>
      </c>
      <c r="B61" s="56" t="s">
        <v>157</v>
      </c>
      <c r="C61" s="58">
        <v>225000</v>
      </c>
      <c r="D61" s="31">
        <v>96717</v>
      </c>
      <c r="E61" s="33">
        <f t="shared" si="0"/>
        <v>42.98533333333333</v>
      </c>
      <c r="F61" s="71"/>
    </row>
    <row r="62" spans="1:6" ht="66" customHeight="1">
      <c r="A62" s="21" t="s">
        <v>77</v>
      </c>
      <c r="B62" s="61" t="s">
        <v>133</v>
      </c>
      <c r="C62" s="58">
        <v>16000</v>
      </c>
      <c r="D62" s="31">
        <v>23718</v>
      </c>
      <c r="E62" s="33">
        <f t="shared" si="0"/>
        <v>148.2375</v>
      </c>
      <c r="F62" s="71"/>
    </row>
    <row r="63" spans="1:6" ht="79.5" customHeight="1">
      <c r="A63" s="21" t="s">
        <v>134</v>
      </c>
      <c r="B63" s="61" t="s">
        <v>163</v>
      </c>
      <c r="C63" s="58">
        <v>5000</v>
      </c>
      <c r="D63" s="31">
        <v>4507</v>
      </c>
      <c r="E63" s="33">
        <f t="shared" si="0"/>
        <v>90.14</v>
      </c>
      <c r="F63" s="71"/>
    </row>
    <row r="64" spans="1:6" ht="12" customHeight="1">
      <c r="A64" s="21"/>
      <c r="B64" s="56"/>
      <c r="C64" s="58"/>
      <c r="D64" s="31"/>
      <c r="E64" s="33"/>
      <c r="F64" s="71"/>
    </row>
    <row r="65" spans="1:6" ht="16.5" customHeight="1">
      <c r="A65" s="23" t="s">
        <v>107</v>
      </c>
      <c r="B65" s="54" t="s">
        <v>15</v>
      </c>
      <c r="C65" s="60">
        <f>SUM(C66:C74)</f>
        <v>60000</v>
      </c>
      <c r="D65" s="32">
        <f>SUM(D66:D74)</f>
        <v>48988</v>
      </c>
      <c r="E65" s="34">
        <f t="shared" si="0"/>
        <v>81.64666666666666</v>
      </c>
      <c r="F65" s="71"/>
    </row>
    <row r="66" spans="1:6" ht="49.5" customHeight="1">
      <c r="A66" s="15" t="s">
        <v>56</v>
      </c>
      <c r="B66" s="56" t="s">
        <v>44</v>
      </c>
      <c r="C66" s="58">
        <v>1000</v>
      </c>
      <c r="D66" s="31">
        <v>636</v>
      </c>
      <c r="E66" s="33">
        <f t="shared" si="0"/>
        <v>63.6</v>
      </c>
      <c r="F66" s="71"/>
    </row>
    <row r="67" spans="1:6" ht="96" customHeight="1">
      <c r="A67" s="15" t="s">
        <v>57</v>
      </c>
      <c r="B67" s="56" t="s">
        <v>45</v>
      </c>
      <c r="C67" s="58">
        <v>1500</v>
      </c>
      <c r="D67" s="31">
        <v>706</v>
      </c>
      <c r="E67" s="33">
        <f aca="true" t="shared" si="1" ref="E67:E80">D67/C67*100</f>
        <v>47.06666666666667</v>
      </c>
      <c r="F67" s="71"/>
    </row>
    <row r="68" spans="1:6" ht="96" customHeight="1">
      <c r="A68" s="15" t="s">
        <v>46</v>
      </c>
      <c r="B68" s="56" t="s">
        <v>47</v>
      </c>
      <c r="C68" s="58">
        <v>500</v>
      </c>
      <c r="D68" s="31">
        <v>279</v>
      </c>
      <c r="E68" s="33">
        <f t="shared" si="1"/>
        <v>55.800000000000004</v>
      </c>
      <c r="F68" s="71"/>
    </row>
    <row r="69" spans="1:6" ht="66" customHeight="1">
      <c r="A69" s="63" t="s">
        <v>135</v>
      </c>
      <c r="B69" s="64" t="s">
        <v>136</v>
      </c>
      <c r="C69" s="58">
        <v>100</v>
      </c>
      <c r="D69" s="31">
        <v>154</v>
      </c>
      <c r="E69" s="33">
        <f t="shared" si="1"/>
        <v>154</v>
      </c>
      <c r="F69" s="71"/>
    </row>
    <row r="70" spans="1:6" ht="129" customHeight="1">
      <c r="A70" s="15" t="s">
        <v>48</v>
      </c>
      <c r="B70" s="56" t="s">
        <v>49</v>
      </c>
      <c r="C70" s="58">
        <v>3100</v>
      </c>
      <c r="D70" s="31">
        <v>4123</v>
      </c>
      <c r="E70" s="33">
        <f t="shared" si="1"/>
        <v>133</v>
      </c>
      <c r="F70" s="71"/>
    </row>
    <row r="71" spans="1:6" ht="96" customHeight="1">
      <c r="A71" s="15" t="s">
        <v>50</v>
      </c>
      <c r="B71" s="56" t="s">
        <v>51</v>
      </c>
      <c r="C71" s="58">
        <v>4400</v>
      </c>
      <c r="D71" s="31">
        <v>3387</v>
      </c>
      <c r="E71" s="33">
        <f t="shared" si="1"/>
        <v>76.97727272727273</v>
      </c>
      <c r="F71" s="71"/>
    </row>
    <row r="72" spans="1:6" ht="49.5" customHeight="1">
      <c r="A72" s="15" t="s">
        <v>52</v>
      </c>
      <c r="B72" s="56" t="s">
        <v>53</v>
      </c>
      <c r="C72" s="58">
        <v>24500</v>
      </c>
      <c r="D72" s="31">
        <v>17780</v>
      </c>
      <c r="E72" s="33">
        <f t="shared" si="1"/>
        <v>72.57142857142857</v>
      </c>
      <c r="F72" s="71"/>
    </row>
    <row r="73" spans="1:6" ht="79.5" customHeight="1">
      <c r="A73" s="63" t="s">
        <v>165</v>
      </c>
      <c r="B73" s="64" t="s">
        <v>137</v>
      </c>
      <c r="C73" s="58">
        <v>40</v>
      </c>
      <c r="D73" s="31">
        <v>0</v>
      </c>
      <c r="E73" s="33">
        <f t="shared" si="1"/>
        <v>0</v>
      </c>
      <c r="F73" s="71"/>
    </row>
    <row r="74" spans="1:6" ht="49.5" customHeight="1">
      <c r="A74" s="15" t="s">
        <v>54</v>
      </c>
      <c r="B74" s="56" t="s">
        <v>55</v>
      </c>
      <c r="C74" s="58">
        <v>24860</v>
      </c>
      <c r="D74" s="31">
        <v>21923</v>
      </c>
      <c r="E74" s="33">
        <f t="shared" si="1"/>
        <v>88.1858407079646</v>
      </c>
      <c r="F74" s="71"/>
    </row>
    <row r="75" spans="1:6" ht="12" customHeight="1">
      <c r="A75" s="65"/>
      <c r="B75" s="66"/>
      <c r="C75" s="67"/>
      <c r="D75" s="31"/>
      <c r="E75" s="33"/>
      <c r="F75" s="71"/>
    </row>
    <row r="76" spans="1:6" ht="16.5" customHeight="1">
      <c r="A76" s="68" t="s">
        <v>110</v>
      </c>
      <c r="B76" s="69" t="s">
        <v>41</v>
      </c>
      <c r="C76" s="32">
        <f>C77</f>
        <v>50</v>
      </c>
      <c r="D76" s="32">
        <f>D77</f>
        <v>55</v>
      </c>
      <c r="E76" s="34">
        <f t="shared" si="1"/>
        <v>110.00000000000001</v>
      </c>
      <c r="F76" s="71"/>
    </row>
    <row r="77" spans="1:6" ht="32.25" customHeight="1">
      <c r="A77" s="21" t="s">
        <v>42</v>
      </c>
      <c r="B77" s="5" t="s">
        <v>43</v>
      </c>
      <c r="C77" s="4">
        <v>50</v>
      </c>
      <c r="D77" s="31">
        <v>55</v>
      </c>
      <c r="E77" s="33">
        <f t="shared" si="1"/>
        <v>110.00000000000001</v>
      </c>
      <c r="F77" s="71"/>
    </row>
    <row r="78" spans="1:6" ht="11.25" customHeight="1">
      <c r="A78" s="38"/>
      <c r="B78" s="39"/>
      <c r="C78" s="4"/>
      <c r="D78" s="31"/>
      <c r="E78" s="33"/>
      <c r="F78" s="71"/>
    </row>
    <row r="79" spans="1:6" ht="63.75" customHeight="1">
      <c r="A79" s="76" t="s">
        <v>167</v>
      </c>
      <c r="B79" s="77" t="s">
        <v>158</v>
      </c>
      <c r="C79" s="32">
        <f>SUM(C80)</f>
        <v>-3513</v>
      </c>
      <c r="D79" s="32">
        <f>SUM(D80)</f>
        <v>-3513</v>
      </c>
      <c r="E79" s="34">
        <f t="shared" si="1"/>
        <v>100</v>
      </c>
      <c r="F79" s="71"/>
    </row>
    <row r="80" spans="1:6" ht="64.5" customHeight="1">
      <c r="A80" s="38" t="s">
        <v>166</v>
      </c>
      <c r="B80" s="39" t="s">
        <v>159</v>
      </c>
      <c r="C80" s="78">
        <v>-3513</v>
      </c>
      <c r="D80" s="31">
        <v>-3513</v>
      </c>
      <c r="E80" s="33">
        <f t="shared" si="1"/>
        <v>100</v>
      </c>
      <c r="F80" s="71"/>
    </row>
    <row r="81" spans="1:6" ht="12" customHeight="1">
      <c r="A81" s="8"/>
      <c r="B81" s="9"/>
      <c r="C81" s="7"/>
      <c r="D81" s="31"/>
      <c r="E81" s="33"/>
      <c r="F81" s="71"/>
    </row>
    <row r="82" spans="1:6" ht="16.5" customHeight="1">
      <c r="A82" s="14" t="s">
        <v>16</v>
      </c>
      <c r="B82" s="10" t="s">
        <v>17</v>
      </c>
      <c r="C82" s="81">
        <f>SUM(C83,C99,C120)</f>
        <v>1629858</v>
      </c>
      <c r="D82" s="81">
        <f>SUM(D83,D99,D120)</f>
        <v>1311673</v>
      </c>
      <c r="E82" s="34">
        <f>D82/C82*100</f>
        <v>80.477747141162</v>
      </c>
      <c r="F82" s="71"/>
    </row>
    <row r="83" spans="1:6" ht="49.5" customHeight="1">
      <c r="A83" s="23" t="s">
        <v>92</v>
      </c>
      <c r="B83" s="18" t="s">
        <v>81</v>
      </c>
      <c r="C83" s="82">
        <f>C84+C85+C86+C87+C88+C89</f>
        <v>348555</v>
      </c>
      <c r="D83" s="82">
        <f>D84+D85+D86+D87+D88+D89</f>
        <v>334413</v>
      </c>
      <c r="E83" s="34">
        <f aca="true" t="shared" si="2" ref="E83:E129">D83/C83*100</f>
        <v>95.9426776261996</v>
      </c>
      <c r="F83" s="71"/>
    </row>
    <row r="84" spans="1:6" ht="114" customHeight="1">
      <c r="A84" s="27" t="s">
        <v>179</v>
      </c>
      <c r="B84" s="26" t="s">
        <v>180</v>
      </c>
      <c r="C84" s="83">
        <v>83670</v>
      </c>
      <c r="D84" s="83">
        <v>78838</v>
      </c>
      <c r="E84" s="33">
        <f t="shared" si="2"/>
        <v>94.22493127763835</v>
      </c>
      <c r="F84" s="71"/>
    </row>
    <row r="85" spans="1:6" ht="49.5" customHeight="1">
      <c r="A85" s="27" t="s">
        <v>148</v>
      </c>
      <c r="B85" s="26" t="s">
        <v>149</v>
      </c>
      <c r="C85" s="83">
        <v>72</v>
      </c>
      <c r="D85" s="83">
        <v>72</v>
      </c>
      <c r="E85" s="33">
        <f t="shared" si="2"/>
        <v>100</v>
      </c>
      <c r="F85" s="71"/>
    </row>
    <row r="86" spans="1:6" ht="66" customHeight="1">
      <c r="A86" s="27" t="s">
        <v>181</v>
      </c>
      <c r="B86" s="26" t="s">
        <v>182</v>
      </c>
      <c r="C86" s="83">
        <v>1542</v>
      </c>
      <c r="D86" s="83">
        <v>1542</v>
      </c>
      <c r="E86" s="33">
        <f t="shared" si="2"/>
        <v>100</v>
      </c>
      <c r="F86" s="71"/>
    </row>
    <row r="87" spans="1:6" ht="112.5" customHeight="1">
      <c r="A87" s="21" t="s">
        <v>169</v>
      </c>
      <c r="B87" s="26" t="s">
        <v>171</v>
      </c>
      <c r="C87" s="83">
        <v>193375</v>
      </c>
      <c r="D87" s="83">
        <v>193375</v>
      </c>
      <c r="E87" s="33">
        <f t="shared" si="2"/>
        <v>100</v>
      </c>
      <c r="F87" s="71"/>
    </row>
    <row r="88" spans="1:6" ht="66" customHeight="1">
      <c r="A88" s="21" t="s">
        <v>170</v>
      </c>
      <c r="B88" s="26" t="s">
        <v>172</v>
      </c>
      <c r="C88" s="83">
        <v>3561</v>
      </c>
      <c r="D88" s="83">
        <v>3561</v>
      </c>
      <c r="E88" s="33">
        <f t="shared" si="2"/>
        <v>100</v>
      </c>
      <c r="F88" s="71"/>
    </row>
    <row r="89" spans="1:6" ht="32.25" customHeight="1">
      <c r="A89" s="21" t="s">
        <v>89</v>
      </c>
      <c r="B89" s="12" t="s">
        <v>93</v>
      </c>
      <c r="C89" s="84">
        <f>C90+C91+C92+C93+C94+C95+C96+C97</f>
        <v>66335</v>
      </c>
      <c r="D89" s="84">
        <f>D90+D91+D92+D93+D94+D95+D96+D97</f>
        <v>57025</v>
      </c>
      <c r="E89" s="33">
        <f t="shared" si="2"/>
        <v>85.9651767543529</v>
      </c>
      <c r="F89" s="71"/>
    </row>
    <row r="90" spans="1:6" ht="129" customHeight="1">
      <c r="A90" s="17" t="s">
        <v>150</v>
      </c>
      <c r="B90" s="12" t="s">
        <v>93</v>
      </c>
      <c r="C90" s="85">
        <v>35</v>
      </c>
      <c r="D90" s="85">
        <v>26</v>
      </c>
      <c r="E90" s="33">
        <f t="shared" si="2"/>
        <v>74.28571428571429</v>
      </c>
      <c r="F90" s="71"/>
    </row>
    <row r="91" spans="1:6" ht="129" customHeight="1">
      <c r="A91" s="28" t="s">
        <v>151</v>
      </c>
      <c r="B91" s="12" t="s">
        <v>93</v>
      </c>
      <c r="C91" s="84">
        <v>1566</v>
      </c>
      <c r="D91" s="84">
        <v>1566</v>
      </c>
      <c r="E91" s="33">
        <f t="shared" si="2"/>
        <v>100</v>
      </c>
      <c r="F91" s="71"/>
    </row>
    <row r="92" spans="1:6" ht="66" customHeight="1">
      <c r="A92" s="28" t="s">
        <v>175</v>
      </c>
      <c r="B92" s="12" t="s">
        <v>93</v>
      </c>
      <c r="C92" s="84">
        <v>16884</v>
      </c>
      <c r="D92" s="84">
        <v>9239</v>
      </c>
      <c r="E92" s="33">
        <f t="shared" si="2"/>
        <v>54.72044539208718</v>
      </c>
      <c r="F92" s="71"/>
    </row>
    <row r="93" spans="1:6" ht="79.5" customHeight="1">
      <c r="A93" s="17" t="s">
        <v>174</v>
      </c>
      <c r="B93" s="12" t="s">
        <v>93</v>
      </c>
      <c r="C93" s="84">
        <v>6673</v>
      </c>
      <c r="D93" s="84">
        <v>6673</v>
      </c>
      <c r="E93" s="33">
        <f t="shared" si="2"/>
        <v>100</v>
      </c>
      <c r="F93" s="71"/>
    </row>
    <row r="94" spans="1:6" ht="79.5" customHeight="1">
      <c r="A94" s="28" t="s">
        <v>152</v>
      </c>
      <c r="B94" s="12" t="s">
        <v>93</v>
      </c>
      <c r="C94" s="84">
        <v>478</v>
      </c>
      <c r="D94" s="84">
        <v>478</v>
      </c>
      <c r="E94" s="33">
        <f>D94/C94*100</f>
        <v>100</v>
      </c>
      <c r="F94" s="71"/>
    </row>
    <row r="95" spans="1:6" ht="97.5" customHeight="1">
      <c r="A95" s="17" t="s">
        <v>168</v>
      </c>
      <c r="B95" s="12" t="s">
        <v>93</v>
      </c>
      <c r="C95" s="84">
        <v>39274</v>
      </c>
      <c r="D95" s="84">
        <v>39043</v>
      </c>
      <c r="E95" s="33">
        <f t="shared" si="2"/>
        <v>99.41182461679483</v>
      </c>
      <c r="F95" s="71"/>
    </row>
    <row r="96" spans="1:6" ht="49.5" customHeight="1">
      <c r="A96" s="17" t="s">
        <v>177</v>
      </c>
      <c r="B96" s="12" t="s">
        <v>93</v>
      </c>
      <c r="C96" s="84">
        <v>105</v>
      </c>
      <c r="D96" s="84">
        <v>0</v>
      </c>
      <c r="E96" s="33">
        <f t="shared" si="2"/>
        <v>0</v>
      </c>
      <c r="F96" s="71"/>
    </row>
    <row r="97" spans="1:6" ht="49.5" customHeight="1">
      <c r="A97" s="17" t="s">
        <v>178</v>
      </c>
      <c r="B97" s="12" t="s">
        <v>93</v>
      </c>
      <c r="C97" s="84">
        <v>1320</v>
      </c>
      <c r="D97" s="84">
        <v>0</v>
      </c>
      <c r="E97" s="33">
        <f t="shared" si="2"/>
        <v>0</v>
      </c>
      <c r="F97" s="71"/>
    </row>
    <row r="98" spans="1:6" s="2" customFormat="1" ht="12" customHeight="1">
      <c r="A98" s="17"/>
      <c r="B98" s="12"/>
      <c r="C98" s="84"/>
      <c r="D98" s="84"/>
      <c r="E98" s="33"/>
      <c r="F98" s="74"/>
    </row>
    <row r="99" spans="1:6" ht="49.5" customHeight="1">
      <c r="A99" s="19" t="s">
        <v>111</v>
      </c>
      <c r="B99" s="20" t="s">
        <v>94</v>
      </c>
      <c r="C99" s="81">
        <f>C101+C102+C103+C112+C113+C114+C116+C115+C100</f>
        <v>1194163</v>
      </c>
      <c r="D99" s="81">
        <f>D100+D101+D102+D103+D112+D113+D114+D116+D115</f>
        <v>900409</v>
      </c>
      <c r="E99" s="34">
        <f t="shared" si="2"/>
        <v>75.40084561320356</v>
      </c>
      <c r="F99" s="71"/>
    </row>
    <row r="100" spans="1:6" ht="79.5" customHeight="1">
      <c r="A100" s="63" t="s">
        <v>183</v>
      </c>
      <c r="B100" s="80" t="s">
        <v>184</v>
      </c>
      <c r="C100" s="86">
        <v>52</v>
      </c>
      <c r="D100" s="86">
        <v>52</v>
      </c>
      <c r="E100" s="33">
        <f t="shared" si="2"/>
        <v>100</v>
      </c>
      <c r="F100" s="71"/>
    </row>
    <row r="101" spans="1:6" ht="49.5" customHeight="1">
      <c r="A101" s="21" t="s">
        <v>123</v>
      </c>
      <c r="B101" s="25" t="s">
        <v>124</v>
      </c>
      <c r="C101" s="86">
        <v>41710</v>
      </c>
      <c r="D101" s="86">
        <v>30303</v>
      </c>
      <c r="E101" s="33">
        <f t="shared" si="2"/>
        <v>72.6516422920163</v>
      </c>
      <c r="F101" s="71"/>
    </row>
    <row r="102" spans="1:6" ht="66" customHeight="1">
      <c r="A102" s="15" t="s">
        <v>112</v>
      </c>
      <c r="B102" s="25" t="s">
        <v>113</v>
      </c>
      <c r="C102" s="87">
        <v>97859</v>
      </c>
      <c r="D102" s="87">
        <v>49699</v>
      </c>
      <c r="E102" s="33">
        <f t="shared" si="2"/>
        <v>50.786335441809136</v>
      </c>
      <c r="F102" s="71"/>
    </row>
    <row r="103" spans="1:6" ht="49.5" customHeight="1">
      <c r="A103" s="15" t="s">
        <v>82</v>
      </c>
      <c r="B103" s="11" t="s">
        <v>95</v>
      </c>
      <c r="C103" s="87">
        <f>SUM(C104:C111)</f>
        <v>66956</v>
      </c>
      <c r="D103" s="87">
        <f>SUM(D104:D111)</f>
        <v>52470</v>
      </c>
      <c r="E103" s="33">
        <f t="shared" si="2"/>
        <v>78.36489634984169</v>
      </c>
      <c r="F103" s="71"/>
    </row>
    <row r="104" spans="1:6" ht="49.5" customHeight="1">
      <c r="A104" s="17" t="s">
        <v>114</v>
      </c>
      <c r="B104" s="11" t="s">
        <v>95</v>
      </c>
      <c r="C104" s="87">
        <v>921</v>
      </c>
      <c r="D104" s="87">
        <v>690</v>
      </c>
      <c r="E104" s="33">
        <f t="shared" si="2"/>
        <v>74.9185667752443</v>
      </c>
      <c r="F104" s="71"/>
    </row>
    <row r="105" spans="1:6" ht="66" customHeight="1">
      <c r="A105" s="17" t="s">
        <v>115</v>
      </c>
      <c r="B105" s="11" t="s">
        <v>95</v>
      </c>
      <c r="C105" s="87">
        <v>7825</v>
      </c>
      <c r="D105" s="87">
        <v>5869</v>
      </c>
      <c r="E105" s="33">
        <f t="shared" si="2"/>
        <v>75.00319488817891</v>
      </c>
      <c r="F105" s="71"/>
    </row>
    <row r="106" spans="1:6" ht="66" customHeight="1">
      <c r="A106" s="17" t="s">
        <v>116</v>
      </c>
      <c r="B106" s="11" t="s">
        <v>95</v>
      </c>
      <c r="C106" s="87">
        <v>4466</v>
      </c>
      <c r="D106" s="87">
        <v>3350</v>
      </c>
      <c r="E106" s="33">
        <f t="shared" si="2"/>
        <v>75.01119570085088</v>
      </c>
      <c r="F106" s="71"/>
    </row>
    <row r="107" spans="1:6" ht="144" customHeight="1">
      <c r="A107" s="17" t="s">
        <v>162</v>
      </c>
      <c r="B107" s="11" t="s">
        <v>95</v>
      </c>
      <c r="C107" s="87">
        <v>20</v>
      </c>
      <c r="D107" s="87">
        <v>10</v>
      </c>
      <c r="E107" s="33">
        <f t="shared" si="2"/>
        <v>50</v>
      </c>
      <c r="F107" s="71"/>
    </row>
    <row r="108" spans="1:6" ht="66" customHeight="1">
      <c r="A108" s="17" t="s">
        <v>117</v>
      </c>
      <c r="B108" s="11" t="s">
        <v>95</v>
      </c>
      <c r="C108" s="87">
        <v>9207</v>
      </c>
      <c r="D108" s="87">
        <v>6933</v>
      </c>
      <c r="E108" s="33">
        <f t="shared" si="2"/>
        <v>75.30140110785271</v>
      </c>
      <c r="F108" s="71"/>
    </row>
    <row r="109" spans="1:6" ht="66" customHeight="1">
      <c r="A109" s="17" t="s">
        <v>118</v>
      </c>
      <c r="B109" s="11" t="s">
        <v>95</v>
      </c>
      <c r="C109" s="87">
        <v>20032</v>
      </c>
      <c r="D109" s="87">
        <v>17026</v>
      </c>
      <c r="E109" s="33">
        <f t="shared" si="2"/>
        <v>84.99400958466452</v>
      </c>
      <c r="F109" s="71"/>
    </row>
    <row r="110" spans="1:6" ht="129" customHeight="1">
      <c r="A110" s="17" t="s">
        <v>153</v>
      </c>
      <c r="B110" s="11" t="s">
        <v>95</v>
      </c>
      <c r="C110" s="87">
        <v>17439</v>
      </c>
      <c r="D110" s="87">
        <v>13461</v>
      </c>
      <c r="E110" s="33">
        <f t="shared" si="2"/>
        <v>77.18905900567692</v>
      </c>
      <c r="F110" s="71"/>
    </row>
    <row r="111" spans="1:6" ht="96" customHeight="1">
      <c r="A111" s="17" t="s">
        <v>154</v>
      </c>
      <c r="B111" s="11" t="s">
        <v>95</v>
      </c>
      <c r="C111" s="87">
        <v>7046</v>
      </c>
      <c r="D111" s="87">
        <v>5131</v>
      </c>
      <c r="E111" s="33">
        <f t="shared" si="2"/>
        <v>72.8214589838206</v>
      </c>
      <c r="F111" s="71"/>
    </row>
    <row r="112" spans="1:6" ht="96" customHeight="1">
      <c r="A112" s="15" t="s">
        <v>88</v>
      </c>
      <c r="B112" s="11" t="s">
        <v>96</v>
      </c>
      <c r="C112" s="87">
        <v>11370</v>
      </c>
      <c r="D112" s="87">
        <v>3800</v>
      </c>
      <c r="E112" s="33">
        <f t="shared" si="2"/>
        <v>33.42128408091469</v>
      </c>
      <c r="F112" s="71"/>
    </row>
    <row r="113" spans="1:6" ht="114" customHeight="1">
      <c r="A113" s="21" t="s">
        <v>125</v>
      </c>
      <c r="B113" s="11" t="s">
        <v>126</v>
      </c>
      <c r="C113" s="87">
        <v>30965</v>
      </c>
      <c r="D113" s="87">
        <v>21466</v>
      </c>
      <c r="E113" s="33">
        <f t="shared" si="2"/>
        <v>69.32342967866947</v>
      </c>
      <c r="F113" s="71"/>
    </row>
    <row r="114" spans="1:6" ht="66" customHeight="1">
      <c r="A114" s="27" t="s">
        <v>127</v>
      </c>
      <c r="B114" s="11" t="s">
        <v>128</v>
      </c>
      <c r="C114" s="87">
        <v>134350</v>
      </c>
      <c r="D114" s="87">
        <v>134350</v>
      </c>
      <c r="E114" s="33">
        <f t="shared" si="2"/>
        <v>100</v>
      </c>
      <c r="F114" s="71"/>
    </row>
    <row r="115" spans="1:6" ht="96" customHeight="1">
      <c r="A115" s="27" t="s">
        <v>160</v>
      </c>
      <c r="B115" s="11" t="s">
        <v>129</v>
      </c>
      <c r="C115" s="87">
        <v>41797</v>
      </c>
      <c r="D115" s="87">
        <v>31714</v>
      </c>
      <c r="E115" s="33">
        <f t="shared" si="2"/>
        <v>75.87625906165513</v>
      </c>
      <c r="F115" s="71"/>
    </row>
    <row r="116" spans="1:6" ht="32.25" customHeight="1">
      <c r="A116" s="15" t="s">
        <v>83</v>
      </c>
      <c r="B116" s="11" t="s">
        <v>84</v>
      </c>
      <c r="C116" s="87">
        <f>C117+C118</f>
        <v>769104</v>
      </c>
      <c r="D116" s="87">
        <f>D117+D118</f>
        <v>576555</v>
      </c>
      <c r="E116" s="33">
        <f t="shared" si="2"/>
        <v>74.96450415028396</v>
      </c>
      <c r="F116" s="71"/>
    </row>
    <row r="117" spans="1:41" ht="49.5" customHeight="1">
      <c r="A117" s="17" t="s">
        <v>119</v>
      </c>
      <c r="B117" s="11" t="s">
        <v>84</v>
      </c>
      <c r="C117" s="88">
        <v>731132</v>
      </c>
      <c r="D117" s="88">
        <v>553893</v>
      </c>
      <c r="E117" s="33">
        <f t="shared" si="2"/>
        <v>75.75827620730593</v>
      </c>
      <c r="F117" s="75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</row>
    <row r="118" spans="1:6" ht="114" customHeight="1">
      <c r="A118" s="17" t="s">
        <v>155</v>
      </c>
      <c r="B118" s="11" t="s">
        <v>84</v>
      </c>
      <c r="C118" s="87">
        <v>37972</v>
      </c>
      <c r="D118" s="87">
        <v>22662</v>
      </c>
      <c r="E118" s="33">
        <f t="shared" si="2"/>
        <v>59.68081744443274</v>
      </c>
      <c r="F118" s="71"/>
    </row>
    <row r="119" spans="1:6" ht="12" customHeight="1">
      <c r="A119" s="17"/>
      <c r="B119" s="11"/>
      <c r="C119" s="87"/>
      <c r="D119" s="87"/>
      <c r="E119" s="33"/>
      <c r="F119" s="71"/>
    </row>
    <row r="120" spans="1:6" ht="16.5" customHeight="1">
      <c r="A120" s="19" t="s">
        <v>97</v>
      </c>
      <c r="B120" s="10" t="s">
        <v>85</v>
      </c>
      <c r="C120" s="81">
        <f>SUM(C121:C122)</f>
        <v>87140</v>
      </c>
      <c r="D120" s="81">
        <f>SUM(D121:D122)</f>
        <v>76851</v>
      </c>
      <c r="E120" s="34">
        <f t="shared" si="2"/>
        <v>88.1925636906128</v>
      </c>
      <c r="F120" s="71"/>
    </row>
    <row r="121" spans="1:6" ht="144" customHeight="1">
      <c r="A121" s="15" t="s">
        <v>122</v>
      </c>
      <c r="B121" s="11" t="s">
        <v>86</v>
      </c>
      <c r="C121" s="87">
        <v>30237</v>
      </c>
      <c r="D121" s="87">
        <v>24117</v>
      </c>
      <c r="E121" s="33">
        <f t="shared" si="2"/>
        <v>79.75989681516023</v>
      </c>
      <c r="F121" s="71"/>
    </row>
    <row r="122" spans="1:6" s="2" customFormat="1" ht="32.25" customHeight="1">
      <c r="A122" s="21" t="s">
        <v>99</v>
      </c>
      <c r="B122" s="12" t="s">
        <v>87</v>
      </c>
      <c r="C122" s="84">
        <f>C123+C124+C125+C126+C127</f>
        <v>56903</v>
      </c>
      <c r="D122" s="84">
        <f>D123+D124+D125+D126+D127</f>
        <v>52734</v>
      </c>
      <c r="E122" s="33">
        <f t="shared" si="2"/>
        <v>92.67349700367292</v>
      </c>
      <c r="F122" s="74"/>
    </row>
    <row r="123" spans="1:6" s="2" customFormat="1" ht="114" customHeight="1">
      <c r="A123" s="17" t="s">
        <v>186</v>
      </c>
      <c r="B123" s="12" t="s">
        <v>87</v>
      </c>
      <c r="C123" s="84">
        <v>5729</v>
      </c>
      <c r="D123" s="84">
        <v>4755</v>
      </c>
      <c r="E123" s="33">
        <f t="shared" si="2"/>
        <v>82.99877814627334</v>
      </c>
      <c r="F123" s="74"/>
    </row>
    <row r="124" spans="1:6" s="2" customFormat="1" ht="96" customHeight="1">
      <c r="A124" s="17" t="s">
        <v>187</v>
      </c>
      <c r="B124" s="12" t="s">
        <v>87</v>
      </c>
      <c r="C124" s="89">
        <v>15909</v>
      </c>
      <c r="D124" s="89">
        <v>12714</v>
      </c>
      <c r="E124" s="33">
        <f t="shared" si="2"/>
        <v>79.91702809730342</v>
      </c>
      <c r="F124" s="74"/>
    </row>
    <row r="125" spans="1:6" s="2" customFormat="1" ht="96" customHeight="1">
      <c r="A125" s="70" t="s">
        <v>161</v>
      </c>
      <c r="B125" s="12" t="s">
        <v>87</v>
      </c>
      <c r="C125" s="89">
        <v>22913</v>
      </c>
      <c r="D125" s="89">
        <v>22913</v>
      </c>
      <c r="E125" s="33">
        <f t="shared" si="2"/>
        <v>100</v>
      </c>
      <c r="F125" s="74"/>
    </row>
    <row r="126" spans="1:6" s="2" customFormat="1" ht="96" customHeight="1">
      <c r="A126" s="70" t="s">
        <v>185</v>
      </c>
      <c r="B126" s="12" t="s">
        <v>87</v>
      </c>
      <c r="C126" s="90">
        <v>12342</v>
      </c>
      <c r="D126" s="89">
        <v>12342</v>
      </c>
      <c r="E126" s="33">
        <f t="shared" si="2"/>
        <v>100</v>
      </c>
      <c r="F126" s="74"/>
    </row>
    <row r="127" spans="1:6" s="2" customFormat="1" ht="49.5" customHeight="1">
      <c r="A127" s="79" t="s">
        <v>173</v>
      </c>
      <c r="B127" s="12" t="s">
        <v>87</v>
      </c>
      <c r="C127" s="91">
        <v>10</v>
      </c>
      <c r="D127" s="91">
        <v>10</v>
      </c>
      <c r="E127" s="33">
        <f t="shared" si="2"/>
        <v>100</v>
      </c>
      <c r="F127" s="74"/>
    </row>
    <row r="128" spans="1:6" ht="12" customHeight="1">
      <c r="A128" s="48"/>
      <c r="B128" s="49"/>
      <c r="C128" s="92"/>
      <c r="D128" s="93"/>
      <c r="E128" s="50"/>
      <c r="F128" s="71"/>
    </row>
    <row r="129" spans="1:6" ht="16.5" customHeight="1">
      <c r="A129" s="24" t="s">
        <v>98</v>
      </c>
      <c r="B129" s="16"/>
      <c r="C129" s="94">
        <f>SUM(C15,C82)</f>
        <v>6111274</v>
      </c>
      <c r="D129" s="95">
        <f>D15+D82</f>
        <v>4445918</v>
      </c>
      <c r="E129" s="35">
        <f t="shared" si="2"/>
        <v>72.7494463511209</v>
      </c>
      <c r="F129" s="71"/>
    </row>
  </sheetData>
  <mergeCells count="9">
    <mergeCell ref="A10:E10"/>
    <mergeCell ref="A11:E11"/>
    <mergeCell ref="A8:E8"/>
    <mergeCell ref="A7:E7"/>
    <mergeCell ref="C1:E1"/>
    <mergeCell ref="A6:E6"/>
    <mergeCell ref="C3:E3"/>
    <mergeCell ref="C2:E2"/>
    <mergeCell ref="C4:E4"/>
  </mergeCells>
  <printOptions/>
  <pageMargins left="0.5905511811023623" right="0.3937007874015748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GulakNV</cp:lastModifiedBy>
  <cp:lastPrinted>2009-10-12T05:30:52Z</cp:lastPrinted>
  <dcterms:created xsi:type="dcterms:W3CDTF">2001-10-29T11:15:23Z</dcterms:created>
  <dcterms:modified xsi:type="dcterms:W3CDTF">2009-10-26T12:16:21Z</dcterms:modified>
  <cp:category/>
  <cp:version/>
  <cp:contentType/>
  <cp:contentStatus/>
</cp:coreProperties>
</file>